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9" sheetId="1" r:id="rId4"/>
    <sheet state="visible" name="U11" sheetId="2" r:id="rId5"/>
    <sheet state="visible" name="U13" sheetId="3" r:id="rId6"/>
    <sheet state="visible" name="U15" sheetId="4" r:id="rId7"/>
    <sheet state="visible" name="OPEN" sheetId="5" r:id="rId8"/>
  </sheets>
  <definedNames/>
  <calcPr/>
</workbook>
</file>

<file path=xl/sharedStrings.xml><?xml version="1.0" encoding="utf-8"?>
<sst xmlns="http://schemas.openxmlformats.org/spreadsheetml/2006/main" count="279" uniqueCount="161">
  <si>
    <t>U9 - 8 ANS ET MOINS - FEMMES</t>
  </si>
  <si>
    <t>Compétitions</t>
  </si>
  <si>
    <t>Belle-Neige Coupe-Québec</t>
  </si>
  <si>
    <t>Val St-Côme Provinciaux</t>
  </si>
  <si>
    <t>Mont Rigaud Coupe-Québec</t>
  </si>
  <si>
    <t>Le Relais Coupe-Québec</t>
  </si>
  <si>
    <t>Total</t>
  </si>
  <si>
    <t>Position</t>
  </si>
  <si>
    <t xml:space="preserve">Noms / Stade </t>
  </si>
  <si>
    <t>POSITION</t>
  </si>
  <si>
    <t>Madeleine Fortier</t>
  </si>
  <si>
    <t>Lyssa Paquin</t>
  </si>
  <si>
    <t>Emelina Guido</t>
  </si>
  <si>
    <t>Jaymie eira skye Smith</t>
  </si>
  <si>
    <t>Charlotte Beaulne</t>
  </si>
  <si>
    <t>Olivia Cauchon</t>
  </si>
  <si>
    <t>U9 - 8 ANS ET MOINS - HOMMES</t>
  </si>
  <si>
    <t>Alfie Wu</t>
  </si>
  <si>
    <t>Liam Lefebvre</t>
  </si>
  <si>
    <t>Elliot-Sky Villeneuve</t>
  </si>
  <si>
    <t>Lorenzo Guido</t>
  </si>
  <si>
    <t>August Cavezzali-Chartier</t>
  </si>
  <si>
    <t>Pierre-Olivier Hevey</t>
  </si>
  <si>
    <t>Kai Lussier</t>
  </si>
  <si>
    <t>Edward Raymond</t>
  </si>
  <si>
    <t>Jérôme Thibault</t>
  </si>
  <si>
    <t>Jake Sauvageau</t>
  </si>
  <si>
    <t>U11 - 10 ANS ET MOINS - FEMMES</t>
  </si>
  <si>
    <t>Livia Séguin*</t>
  </si>
  <si>
    <t>Madeleine Hevey</t>
  </si>
  <si>
    <t>Yaëlle Tremblay</t>
  </si>
  <si>
    <t>U11 - 10 ANS ET MOINS - HOMMES</t>
  </si>
  <si>
    <t>Noah Lemieux</t>
  </si>
  <si>
    <t>Max Gara</t>
  </si>
  <si>
    <t>Paul Fortier</t>
  </si>
  <si>
    <t>Adam Voisine</t>
  </si>
  <si>
    <t>Axel Lefebvre-Aubut</t>
  </si>
  <si>
    <t>Maxime Monchamp</t>
  </si>
  <si>
    <t>Matthew ''Matti'' Cantelon</t>
  </si>
  <si>
    <t>William Wojciechowski</t>
  </si>
  <si>
    <t>DNS</t>
  </si>
  <si>
    <t>Feliks Anger</t>
  </si>
  <si>
    <t>Caue Mesquita</t>
  </si>
  <si>
    <t>Sheldon Sauvageau</t>
  </si>
  <si>
    <t>Ridley Schneider</t>
  </si>
  <si>
    <t>* Changement de catégorie d'âge</t>
  </si>
  <si>
    <t>U13 - 12 ANS ET MOINS - FEMMES</t>
  </si>
  <si>
    <t>Elie Bélanger</t>
  </si>
  <si>
    <t>Laila Rae Smith</t>
  </si>
  <si>
    <t>Mikaila Landry</t>
  </si>
  <si>
    <t>Rafaëlle Vallerand</t>
  </si>
  <si>
    <t>Emily Thomas</t>
  </si>
  <si>
    <t>Emma Sainte-Cluque</t>
  </si>
  <si>
    <t>U13 - 12 ANS ET MOINS - HOMMES</t>
  </si>
  <si>
    <t>Éli Bélanger</t>
  </si>
  <si>
    <t>Xavier Lefebvre-Aubut</t>
  </si>
  <si>
    <t>Étienne Giroux</t>
  </si>
  <si>
    <t>James Earley</t>
  </si>
  <si>
    <t>Jean-Clément Vachon</t>
  </si>
  <si>
    <t>Henri Fortier</t>
  </si>
  <si>
    <t>Xavier Beaudoin</t>
  </si>
  <si>
    <t>William Chaussé</t>
  </si>
  <si>
    <t>Vincent Paquin</t>
  </si>
  <si>
    <t>Matteo S. Guido</t>
  </si>
  <si>
    <t>Émil Ménard</t>
  </si>
  <si>
    <t>Gabriel Garand</t>
  </si>
  <si>
    <t>Chaz Lemieux</t>
  </si>
  <si>
    <t>Christophe Samson</t>
  </si>
  <si>
    <t>Leo Lepine</t>
  </si>
  <si>
    <t>Zakaria Choukri</t>
  </si>
  <si>
    <t>Auger Adam</t>
  </si>
  <si>
    <t>Arthur Perron</t>
  </si>
  <si>
    <t>Ryder Pederson</t>
  </si>
  <si>
    <t>Samuel Laforest</t>
  </si>
  <si>
    <t>Théo Joyal</t>
  </si>
  <si>
    <t>Léo Plasse</t>
  </si>
  <si>
    <t>Loïc Fortin</t>
  </si>
  <si>
    <t>Olivier Blais</t>
  </si>
  <si>
    <t>Nicolas Beausoleil</t>
  </si>
  <si>
    <t>U15 - 14 ANS ET MOINS - FEMMES</t>
  </si>
  <si>
    <t>Adèle Blackburn</t>
  </si>
  <si>
    <t>Stella Paquin</t>
  </si>
  <si>
    <t>lorianne robichaud</t>
  </si>
  <si>
    <t>Maude Marceau</t>
  </si>
  <si>
    <t>Drusilla Pethick</t>
  </si>
  <si>
    <t>Noemie Verret</t>
  </si>
  <si>
    <t>Maïka Raymond</t>
  </si>
  <si>
    <t>U15 - 14 ANS ET MOINS - HOMMES</t>
  </si>
  <si>
    <t>Rhys Rozon</t>
  </si>
  <si>
    <t>Liam Earley</t>
  </si>
  <si>
    <t>Zack Voisine</t>
  </si>
  <si>
    <t>Jacob Brousseau</t>
  </si>
  <si>
    <t>Olivier Giroux</t>
  </si>
  <si>
    <t>Félix Lefebvre Aubut</t>
  </si>
  <si>
    <t>Zachary Adem</t>
  </si>
  <si>
    <t>Cédrik Larocque</t>
  </si>
  <si>
    <t>Raphaël Bureau</t>
  </si>
  <si>
    <t>Éliot Provost</t>
  </si>
  <si>
    <t>Justin D'Avignon-Pelletier</t>
  </si>
  <si>
    <t>Théo Hamel</t>
  </si>
  <si>
    <t>Tom Boulay</t>
  </si>
  <si>
    <t>Malik Higgins</t>
  </si>
  <si>
    <t>Charle Antoine Miron</t>
  </si>
  <si>
    <t>Alexis Lepage</t>
  </si>
  <si>
    <t>Mavric Maheux</t>
  </si>
  <si>
    <t>Lambert Cyr</t>
  </si>
  <si>
    <t>Jeremy Daniel</t>
  </si>
  <si>
    <t>Alexy Casista</t>
  </si>
  <si>
    <t>Samuel Boucher</t>
  </si>
  <si>
    <t>Samuel Nestor</t>
  </si>
  <si>
    <t>Louka Clément</t>
  </si>
  <si>
    <t>Benjamin Forgues</t>
  </si>
  <si>
    <t>Alexi Gingras Rompré</t>
  </si>
  <si>
    <t>Antonin Lévesque</t>
  </si>
  <si>
    <t>Jérémy Larkin</t>
  </si>
  <si>
    <t>Mathéo Bilodeau</t>
  </si>
  <si>
    <t>Lucas Cartier</t>
  </si>
  <si>
    <t>Victor Olivier Delamarre</t>
  </si>
  <si>
    <t>Lukas Desrosiers</t>
  </si>
  <si>
    <t>Zac Brooks</t>
  </si>
  <si>
    <t>Clovis Landry</t>
  </si>
  <si>
    <t>OPEN - FEMMES</t>
  </si>
  <si>
    <t>Emy Eve Higgins</t>
  </si>
  <si>
    <t>Juliette Vallerand*</t>
  </si>
  <si>
    <t>Noémie Gonzalez*</t>
  </si>
  <si>
    <t>Maelle Poulin</t>
  </si>
  <si>
    <t>Zara Lavoie*</t>
  </si>
  <si>
    <t>OPEN - HOMMES</t>
  </si>
  <si>
    <t>Sullyvan Thomas</t>
  </si>
  <si>
    <t>Maxime Gagnon</t>
  </si>
  <si>
    <t>Édouard Blackburn</t>
  </si>
  <si>
    <t>Tommy Roy*</t>
  </si>
  <si>
    <t>Yoan Legros</t>
  </si>
  <si>
    <t>Ares Cooper</t>
  </si>
  <si>
    <t>Raphael Rifflart</t>
  </si>
  <si>
    <t>Loic Marceau</t>
  </si>
  <si>
    <t>Zachary Raymond</t>
  </si>
  <si>
    <t>Matéo Vicentelo</t>
  </si>
  <si>
    <t>Emile Bibeau</t>
  </si>
  <si>
    <t>Laurent Le Page</t>
  </si>
  <si>
    <t>Emrick Latour</t>
  </si>
  <si>
    <t>Jeremie Allaire</t>
  </si>
  <si>
    <t>Mickaël Lévesque</t>
  </si>
  <si>
    <t>Remi Aubut</t>
  </si>
  <si>
    <t>Lorenzo Bonnalie-Milloch</t>
  </si>
  <si>
    <t>Alexandre Slavinski</t>
  </si>
  <si>
    <t>Kobe Cantelon</t>
  </si>
  <si>
    <t>Emile robichaud</t>
  </si>
  <si>
    <t>Bill Xu</t>
  </si>
  <si>
    <t>Samuel Perreault</t>
  </si>
  <si>
    <t>Simon Renaud</t>
  </si>
  <si>
    <t>Alexis Bergeron</t>
  </si>
  <si>
    <t>Charles Émile Dicaire</t>
  </si>
  <si>
    <t>Antoine Lamoureux</t>
  </si>
  <si>
    <t>William Clément</t>
  </si>
  <si>
    <t>Henri Le Page</t>
  </si>
  <si>
    <t>Zeki Nazhat</t>
  </si>
  <si>
    <t>Olivier Gemme</t>
  </si>
  <si>
    <t>Maddox Grayling</t>
  </si>
  <si>
    <t>Maxime Dumais</t>
  </si>
  <si>
    <t>Henri Hamel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</si>
</sst>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6.0"/>
      <color rgb="FFFFFFFF"/>
      <name val="Arial"/>
    </font>
    <font/>
    <font>
      <sz val="11.0"/>
      <color theme="1"/>
      <name val="Arial"/>
    </font>
    <font>
      <b/>
      <sz val="11.0"/>
      <color rgb="FF000000"/>
      <name val="Arial"/>
    </font>
    <font>
      <color theme="1"/>
      <name val="Arial"/>
      <scheme val="minor"/>
    </font>
    <font>
      <sz val="6.0"/>
      <color theme="1"/>
      <name val="Arial"/>
    </font>
    <font>
      <sz val="11.0"/>
      <color rgb="FF000000"/>
      <name val="Arial"/>
    </font>
    <font>
      <color theme="1"/>
      <name val="Arial"/>
    </font>
    <font>
      <color rgb="FF000000"/>
      <name val="Arial"/>
    </font>
    <font>
      <sz val="10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45818E"/>
        <bgColor rgb="FF45818E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9"/>
        <bgColor theme="9"/>
      </patternFill>
    </fill>
    <fill>
      <patternFill patternType="solid">
        <fgColor rgb="FF000000"/>
        <bgColor rgb="FF000000"/>
      </patternFill>
    </fill>
  </fills>
  <borders count="3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3" numFmtId="0" xfId="0" applyAlignment="1" applyBorder="1" applyFont="1">
      <alignment horizontal="center" vertical="center"/>
    </xf>
    <xf borderId="15" fillId="3" fontId="6" numFmtId="0" xfId="0" applyAlignment="1" applyBorder="1" applyFont="1">
      <alignment horizontal="center" readingOrder="0" vertical="center"/>
    </xf>
    <xf borderId="16" fillId="4" fontId="7" numFmtId="0" xfId="0" applyAlignment="1" applyBorder="1" applyFill="1" applyFont="1">
      <alignment horizontal="center" readingOrder="0" vertical="center"/>
    </xf>
    <xf borderId="16" fillId="0" fontId="7" numFmtId="0" xfId="0" applyAlignment="1" applyBorder="1" applyFont="1">
      <alignment horizontal="center" readingOrder="0" vertical="center"/>
    </xf>
    <xf borderId="17" fillId="5" fontId="8" numFmtId="0" xfId="0" applyAlignment="1" applyBorder="1" applyFill="1" applyFont="1">
      <alignment horizontal="center" vertical="center"/>
    </xf>
    <xf borderId="16" fillId="0" fontId="8" numFmtId="0" xfId="0" applyAlignment="1" applyBorder="1" applyFont="1">
      <alignment horizontal="center" vertical="center"/>
    </xf>
    <xf borderId="18" fillId="0" fontId="8" numFmtId="0" xfId="0" applyAlignment="1" applyBorder="1" applyFont="1">
      <alignment readingOrder="0" vertical="bottom"/>
    </xf>
    <xf borderId="19" fillId="4" fontId="8" numFmtId="0" xfId="0" applyAlignment="1" applyBorder="1" applyFont="1">
      <alignment readingOrder="0" vertical="bottom"/>
    </xf>
    <xf borderId="20" fillId="6" fontId="8" numFmtId="0" xfId="0" applyAlignment="1" applyBorder="1" applyFill="1" applyFont="1">
      <alignment horizontal="right" vertical="bottom"/>
    </xf>
    <xf borderId="20" fillId="6" fontId="8" numFmtId="0" xfId="0" applyAlignment="1" applyBorder="1" applyFont="1">
      <alignment readingOrder="0" vertical="bottom"/>
    </xf>
    <xf borderId="20" fillId="4" fontId="8" numFmtId="0" xfId="0" applyAlignment="1" applyBorder="1" applyFont="1">
      <alignment readingOrder="0" vertical="bottom"/>
    </xf>
    <xf borderId="21" fillId="4" fontId="8" numFmtId="0" xfId="0" applyAlignment="1" applyBorder="1" applyFont="1">
      <alignment vertical="bottom"/>
    </xf>
    <xf borderId="20" fillId="0" fontId="8" numFmtId="0" xfId="0" applyAlignment="1" applyBorder="1" applyFont="1">
      <alignment readingOrder="0" vertical="bottom"/>
    </xf>
    <xf borderId="22" fillId="0" fontId="8" numFmtId="0" xfId="0" applyAlignment="1" applyBorder="1" applyFont="1">
      <alignment readingOrder="0" vertical="bottom"/>
    </xf>
    <xf borderId="23" fillId="0" fontId="8" numFmtId="0" xfId="0" applyAlignment="1" applyBorder="1" applyFont="1">
      <alignment readingOrder="0" vertical="bottom"/>
    </xf>
    <xf borderId="16" fillId="4" fontId="8" numFmtId="0" xfId="0" applyAlignment="1" applyBorder="1" applyFont="1">
      <alignment horizontal="right" vertical="bottom"/>
    </xf>
    <xf borderId="16" fillId="6" fontId="8" numFmtId="0" xfId="0" applyAlignment="1" applyBorder="1" applyFont="1">
      <alignment horizontal="right" vertical="bottom"/>
    </xf>
    <xf borderId="24" fillId="6" fontId="8" numFmtId="0" xfId="0" applyAlignment="1" applyBorder="1" applyFont="1">
      <alignment readingOrder="0" vertical="bottom"/>
    </xf>
    <xf borderId="24" fillId="0" fontId="8" numFmtId="0" xfId="0" applyAlignment="1" applyBorder="1" applyFont="1">
      <alignment readingOrder="0" vertical="bottom"/>
    </xf>
    <xf borderId="23" fillId="0" fontId="8" numFmtId="0" xfId="0" applyAlignment="1" applyBorder="1" applyFont="1">
      <alignment vertical="bottom"/>
    </xf>
    <xf borderId="24" fillId="0" fontId="8" numFmtId="0" xfId="0" applyAlignment="1" applyBorder="1" applyFont="1">
      <alignment vertical="bottom"/>
    </xf>
    <xf borderId="24" fillId="4" fontId="8" numFmtId="0" xfId="0" applyAlignment="1" applyBorder="1" applyFont="1">
      <alignment readingOrder="0" vertical="bottom"/>
    </xf>
    <xf borderId="25" fillId="0" fontId="8" numFmtId="0" xfId="0" applyAlignment="1" applyBorder="1" applyFont="1">
      <alignment readingOrder="0" vertical="bottom"/>
    </xf>
    <xf borderId="26" fillId="0" fontId="8" numFmtId="0" xfId="0" applyAlignment="1" applyBorder="1" applyFont="1">
      <alignment readingOrder="0" vertical="bottom"/>
    </xf>
    <xf borderId="26" fillId="0" fontId="8" numFmtId="0" xfId="0" applyAlignment="1" applyBorder="1" applyFont="1">
      <alignment vertical="bottom"/>
    </xf>
    <xf borderId="27" fillId="4" fontId="8" numFmtId="0" xfId="0" applyAlignment="1" applyBorder="1" applyFont="1">
      <alignment readingOrder="0" vertical="bottom"/>
    </xf>
    <xf borderId="27" fillId="6" fontId="8" numFmtId="0" xfId="0" applyAlignment="1" applyBorder="1" applyFont="1">
      <alignment readingOrder="0" vertical="bottom"/>
    </xf>
    <xf borderId="27" fillId="0" fontId="8" numFmtId="0" xfId="0" applyAlignment="1" applyBorder="1" applyFont="1">
      <alignment readingOrder="0" vertical="bottom"/>
    </xf>
    <xf borderId="1" fillId="7" fontId="1" numFmtId="0" xfId="0" applyAlignment="1" applyBorder="1" applyFill="1" applyFont="1">
      <alignment horizontal="center" readingOrder="0" vertical="bottom"/>
    </xf>
    <xf borderId="28" fillId="0" fontId="3" numFmtId="0" xfId="0" applyAlignment="1" applyBorder="1" applyFont="1">
      <alignment horizontal="center" vertical="center"/>
    </xf>
    <xf borderId="29" fillId="3" fontId="6" numFmtId="0" xfId="0" applyAlignment="1" applyBorder="1" applyFont="1">
      <alignment horizontal="center" readingOrder="0" vertical="center"/>
    </xf>
    <xf borderId="30" fillId="4" fontId="7" numFmtId="0" xfId="0" applyAlignment="1" applyBorder="1" applyFont="1">
      <alignment horizontal="center" readingOrder="0" vertical="center"/>
    </xf>
    <xf borderId="30" fillId="0" fontId="7" numFmtId="0" xfId="0" applyAlignment="1" applyBorder="1" applyFont="1">
      <alignment horizontal="center" readingOrder="0" vertical="center"/>
    </xf>
    <xf borderId="29" fillId="5" fontId="8" numFmtId="0" xfId="0" applyAlignment="1" applyBorder="1" applyFont="1">
      <alignment horizontal="center" vertical="center"/>
    </xf>
    <xf borderId="30" fillId="0" fontId="8" numFmtId="0" xfId="0" applyAlignment="1" applyBorder="1" applyFont="1">
      <alignment horizontal="center" vertical="center"/>
    </xf>
    <xf borderId="23" fillId="4" fontId="8" numFmtId="0" xfId="0" applyAlignment="1" applyBorder="1" applyFont="1">
      <alignment readingOrder="0" vertical="bottom"/>
    </xf>
    <xf borderId="20" fillId="6" fontId="8" numFmtId="0" xfId="0" applyAlignment="1" applyBorder="1" applyFont="1">
      <alignment horizontal="right" readingOrder="0" vertical="bottom"/>
    </xf>
    <xf borderId="19" fillId="4" fontId="8" numFmtId="0" xfId="0" applyAlignment="1" applyBorder="1" applyFont="1">
      <alignment vertical="bottom"/>
    </xf>
    <xf borderId="19" fillId="0" fontId="8" numFmtId="0" xfId="0" applyAlignment="1" applyBorder="1" applyFont="1">
      <alignment readingOrder="0" vertical="bottom"/>
    </xf>
    <xf borderId="14" fillId="0" fontId="8" numFmtId="0" xfId="0" applyAlignment="1" applyBorder="1" applyFont="1">
      <alignment readingOrder="0" vertical="bottom"/>
    </xf>
    <xf borderId="15" fillId="0" fontId="8" numFmtId="0" xfId="0" applyAlignment="1" applyBorder="1" applyFont="1">
      <alignment readingOrder="0" vertical="bottom"/>
    </xf>
    <xf borderId="15" fillId="0" fontId="8" numFmtId="0" xfId="0" applyAlignment="1" applyBorder="1" applyFont="1">
      <alignment vertical="bottom"/>
    </xf>
    <xf borderId="16" fillId="4" fontId="8" numFmtId="0" xfId="0" applyAlignment="1" applyBorder="1" applyFont="1">
      <alignment readingOrder="0" vertical="bottom"/>
    </xf>
    <xf borderId="15" fillId="4" fontId="8" numFmtId="0" xfId="0" applyAlignment="1" applyBorder="1" applyFont="1">
      <alignment readingOrder="0" vertical="bottom"/>
    </xf>
    <xf borderId="15" fillId="4" fontId="8" numFmtId="0" xfId="0" applyAlignment="1" applyBorder="1" applyFont="1">
      <alignment vertical="bottom"/>
    </xf>
    <xf borderId="16" fillId="0" fontId="8" numFmtId="0" xfId="0" applyAlignment="1" applyBorder="1" applyFont="1">
      <alignment readingOrder="0" vertical="bottom"/>
    </xf>
    <xf borderId="19" fillId="0" fontId="8" numFmtId="0" xfId="0" applyAlignment="1" applyBorder="1" applyFont="1">
      <alignment vertical="bottom"/>
    </xf>
    <xf borderId="20" fillId="0" fontId="8" numFmtId="0" xfId="0" applyAlignment="1" applyBorder="1" applyFont="1">
      <alignment vertical="bottom"/>
    </xf>
    <xf borderId="16" fillId="5" fontId="8" numFmtId="0" xfId="0" applyAlignment="1" applyBorder="1" applyFont="1">
      <alignment horizontal="center" vertical="center"/>
    </xf>
    <xf borderId="20" fillId="4" fontId="9" numFmtId="0" xfId="0" applyAlignment="1" applyBorder="1" applyFont="1">
      <alignment readingOrder="0" vertical="bottom"/>
    </xf>
    <xf borderId="20" fillId="4" fontId="8" numFmtId="0" xfId="0" applyAlignment="1" applyBorder="1" applyFont="1">
      <alignment vertical="bottom"/>
    </xf>
    <xf borderId="23" fillId="4" fontId="8" numFmtId="0" xfId="0" applyAlignment="1" applyBorder="1" applyFont="1">
      <alignment vertical="bottom"/>
    </xf>
    <xf borderId="20" fillId="4" fontId="8" numFmtId="0" xfId="0" applyAlignment="1" applyBorder="1" applyFont="1">
      <alignment horizontal="right" vertical="bottom"/>
    </xf>
    <xf borderId="16" fillId="4" fontId="8" numFmtId="0" xfId="0" applyAlignment="1" applyBorder="1" applyFont="1">
      <alignment horizontal="right" readingOrder="0" vertical="bottom"/>
    </xf>
    <xf borderId="31" fillId="4" fontId="8" numFmtId="0" xfId="0" applyAlignment="1" applyBorder="1" applyFont="1">
      <alignment horizontal="right" vertical="bottom"/>
    </xf>
    <xf borderId="0" fillId="0" fontId="5" numFmtId="0" xfId="0" applyAlignment="1" applyFont="1">
      <alignment readingOrder="0"/>
    </xf>
    <xf borderId="19" fillId="0" fontId="8" numFmtId="0" xfId="0" applyAlignment="1" applyBorder="1" applyFont="1">
      <alignment horizontal="right" vertical="bottom"/>
    </xf>
    <xf borderId="32" fillId="6" fontId="8" numFmtId="0" xfId="0" applyAlignment="1" applyBorder="1" applyFont="1">
      <alignment horizontal="right" vertical="bottom"/>
    </xf>
    <xf borderId="15" fillId="0" fontId="8" numFmtId="0" xfId="0" applyAlignment="1" applyBorder="1" applyFont="1">
      <alignment horizontal="right" vertical="bottom"/>
    </xf>
    <xf borderId="31" fillId="6" fontId="8" numFmtId="0" xfId="0" applyAlignment="1" applyBorder="1" applyFont="1">
      <alignment horizontal="right" vertical="bottom"/>
    </xf>
    <xf borderId="33" fillId="0" fontId="10" numFmtId="0" xfId="0" applyAlignment="1" applyBorder="1" applyFont="1">
      <alignment readingOrder="0" vertical="top"/>
    </xf>
    <xf borderId="19" fillId="0" fontId="8" numFmtId="0" xfId="0" applyAlignment="1" applyBorder="1" applyFont="1">
      <alignment horizontal="right" vertical="bottom"/>
    </xf>
    <xf borderId="32" fillId="6" fontId="8" numFmtId="0" xfId="0" applyAlignment="1" applyBorder="1" applyFont="1">
      <alignment horizontal="right" readingOrder="0" vertical="bottom"/>
    </xf>
    <xf borderId="15" fillId="0" fontId="8" numFmtId="0" xfId="0" applyAlignment="1" applyBorder="1" applyFont="1">
      <alignment horizontal="right" vertical="bottom"/>
    </xf>
    <xf borderId="16" fillId="6" fontId="8" numFmtId="0" xfId="0" applyAlignment="1" applyBorder="1" applyFont="1">
      <alignment horizontal="right" vertical="bottom"/>
    </xf>
    <xf borderId="16" fillId="4" fontId="8" numFmtId="0" xfId="0" applyAlignment="1" applyBorder="1" applyFont="1">
      <alignment horizontal="right" vertical="bottom"/>
    </xf>
    <xf borderId="34" fillId="0" fontId="5" numFmtId="0" xfId="0" applyBorder="1" applyFont="1"/>
    <xf borderId="35" fillId="0" fontId="8" numFmtId="0" xfId="0" applyAlignment="1" applyBorder="1" applyFont="1">
      <alignment readingOrder="0" vertical="bottom"/>
    </xf>
    <xf borderId="19" fillId="4" fontId="8" numFmtId="0" xfId="0" applyAlignment="1" applyBorder="1" applyFont="1">
      <alignment horizontal="right" vertical="bottom"/>
    </xf>
    <xf borderId="22" fillId="0" fontId="8" numFmtId="0" xfId="0" applyAlignment="1" applyBorder="1" applyFont="1">
      <alignment vertical="bottom"/>
    </xf>
    <xf borderId="36" fillId="4" fontId="8" numFmtId="0" xfId="0" applyAlignment="1" applyBorder="1" applyFont="1">
      <alignment vertical="bottom"/>
    </xf>
    <xf borderId="25" fillId="0" fontId="8" numFmtId="0" xfId="0" applyAlignment="1" applyBorder="1" applyFont="1">
      <alignment vertical="bottom"/>
    </xf>
    <xf borderId="27" fillId="0" fontId="8" numFmtId="0" xfId="0" applyAlignment="1" applyBorder="1" applyFont="1">
      <alignment vertical="bottom"/>
    </xf>
    <xf borderId="37" fillId="0" fontId="8" numFmtId="0" xfId="0" applyAlignment="1" applyBorder="1" applyFont="1">
      <alignment vertical="bottom"/>
    </xf>
    <xf borderId="20" fillId="6" fontId="8" numFmtId="0" xfId="0" applyAlignment="1" applyBorder="1" applyFont="1">
      <alignment horizontal="right" vertical="bottom"/>
    </xf>
    <xf borderId="36" fillId="0" fontId="8" numFmtId="0" xfId="0" applyAlignment="1" applyBorder="1" applyFont="1">
      <alignment vertical="bottom"/>
    </xf>
    <xf borderId="32" fillId="4" fontId="8" numFmtId="0" xfId="0" applyAlignment="1" applyBorder="1" applyFont="1">
      <alignment horizontal="right" readingOrder="0" vertical="bottom"/>
    </xf>
    <xf borderId="20" fillId="4" fontId="8" numFmtId="0" xfId="0" applyAlignment="1" applyBorder="1" applyFont="1">
      <alignment horizontal="right" vertical="bottom"/>
    </xf>
    <xf borderId="7" fillId="6" fontId="8" numFmtId="0" xfId="0" applyAlignment="1" applyBorder="1" applyFont="1">
      <alignment horizontal="right" vertical="bottom"/>
    </xf>
    <xf borderId="24" fillId="4" fontId="8" numFmtId="0" xfId="0" applyAlignment="1" applyBorder="1" applyFont="1">
      <alignment horizontal="right" vertical="bottom"/>
    </xf>
    <xf borderId="38" fillId="4" fontId="8" numFmtId="0" xfId="0" applyAlignment="1" applyBorder="1" applyFont="1">
      <alignment vertical="bottom"/>
    </xf>
    <xf borderId="7" fillId="4" fontId="8" numFmtId="0" xfId="0" applyAlignment="1" applyBorder="1" applyFont="1">
      <alignment readingOrder="0" vertical="bottom"/>
    </xf>
    <xf borderId="31" fillId="4" fontId="8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63"/>
    <col customWidth="1" min="2" max="9" width="7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20.0</v>
      </c>
      <c r="F5" s="18" t="s">
        <v>9</v>
      </c>
      <c r="G5" s="20">
        <v>15.0</v>
      </c>
      <c r="H5" s="18" t="s">
        <v>9</v>
      </c>
      <c r="I5" s="20">
        <v>15.0</v>
      </c>
      <c r="J5" s="21"/>
      <c r="K5" s="22"/>
    </row>
    <row r="6">
      <c r="A6" s="23" t="s">
        <v>10</v>
      </c>
      <c r="B6" s="24">
        <v>1.0</v>
      </c>
      <c r="C6" s="25">
        <v>15.0</v>
      </c>
      <c r="D6" s="24">
        <v>1.0</v>
      </c>
      <c r="E6" s="26">
        <v>20.0</v>
      </c>
      <c r="F6" s="24">
        <v>2.0</v>
      </c>
      <c r="G6" s="27">
        <v>13.5</v>
      </c>
      <c r="H6" s="24">
        <v>1.0</v>
      </c>
      <c r="I6" s="26">
        <v>15.0</v>
      </c>
      <c r="J6" s="28">
        <f>C6+E6+I6</f>
        <v>50</v>
      </c>
      <c r="K6" s="29">
        <v>1.0</v>
      </c>
    </row>
    <row r="7">
      <c r="A7" s="30" t="s">
        <v>11</v>
      </c>
      <c r="B7" s="31"/>
      <c r="C7" s="32"/>
      <c r="D7" s="31">
        <v>2.0</v>
      </c>
      <c r="E7" s="33">
        <f>(E5*90)/100</f>
        <v>18</v>
      </c>
      <c r="F7" s="31">
        <v>1.0</v>
      </c>
      <c r="G7" s="34">
        <v>15.0</v>
      </c>
      <c r="H7" s="31">
        <v>3.0</v>
      </c>
      <c r="I7" s="34">
        <v>12.6</v>
      </c>
      <c r="J7" s="28">
        <f>C7+E7+G7+I7</f>
        <v>45.6</v>
      </c>
      <c r="K7" s="35">
        <v>2.0</v>
      </c>
    </row>
    <row r="8">
      <c r="A8" s="30" t="s">
        <v>12</v>
      </c>
      <c r="B8" s="31">
        <v>3.0</v>
      </c>
      <c r="C8" s="32">
        <f>(C5*84)/100</f>
        <v>12.6</v>
      </c>
      <c r="D8" s="31">
        <v>3.0</v>
      </c>
      <c r="E8" s="33">
        <f>(E5*84)/100</f>
        <v>16.8</v>
      </c>
      <c r="F8" s="31">
        <v>3.0</v>
      </c>
      <c r="G8" s="34">
        <v>12.6</v>
      </c>
      <c r="H8" s="31">
        <v>2.0</v>
      </c>
      <c r="I8" s="34">
        <v>13.5</v>
      </c>
      <c r="J8" s="28">
        <f>E8+G8+I8</f>
        <v>42.9</v>
      </c>
      <c r="K8" s="35">
        <v>3.0</v>
      </c>
    </row>
    <row r="9">
      <c r="A9" s="30" t="s">
        <v>13</v>
      </c>
      <c r="B9" s="31">
        <v>2.0</v>
      </c>
      <c r="C9" s="33">
        <f>(C5*90)/100</f>
        <v>13.5</v>
      </c>
      <c r="D9" s="31">
        <v>4.0</v>
      </c>
      <c r="E9" s="33">
        <f>(E5*79)/100</f>
        <v>15.8</v>
      </c>
      <c r="F9" s="31">
        <v>5.0</v>
      </c>
      <c r="G9" s="34">
        <v>11.25</v>
      </c>
      <c r="H9" s="36"/>
      <c r="I9" s="37"/>
      <c r="J9" s="28">
        <f t="shared" ref="J9:J11" si="1">C9+E9+G9+I9</f>
        <v>40.55</v>
      </c>
      <c r="K9" s="35">
        <v>4.0</v>
      </c>
    </row>
    <row r="10">
      <c r="A10" s="30" t="s">
        <v>14</v>
      </c>
      <c r="B10" s="31">
        <v>4.0</v>
      </c>
      <c r="C10" s="33">
        <f>(C5*79)/100</f>
        <v>11.85</v>
      </c>
      <c r="D10" s="36"/>
      <c r="E10" s="38"/>
      <c r="F10" s="31">
        <v>4.0</v>
      </c>
      <c r="G10" s="34">
        <v>11.85</v>
      </c>
      <c r="H10" s="31">
        <v>5.0</v>
      </c>
      <c r="I10" s="34">
        <v>11.25</v>
      </c>
      <c r="J10" s="28">
        <f t="shared" si="1"/>
        <v>34.95</v>
      </c>
      <c r="K10" s="35">
        <v>5.0</v>
      </c>
    </row>
    <row r="11">
      <c r="A11" s="39" t="s">
        <v>15</v>
      </c>
      <c r="B11" s="40">
        <v>5.0</v>
      </c>
      <c r="C11" s="33">
        <f>(C5*75)/100</f>
        <v>11.25</v>
      </c>
      <c r="D11" s="41"/>
      <c r="E11" s="42"/>
      <c r="F11" s="40">
        <v>6.0</v>
      </c>
      <c r="G11" s="43">
        <v>10.65</v>
      </c>
      <c r="H11" s="40">
        <v>4.0</v>
      </c>
      <c r="I11" s="43">
        <v>11.85</v>
      </c>
      <c r="J11" s="28">
        <f t="shared" si="1"/>
        <v>33.75</v>
      </c>
      <c r="K11" s="44">
        <v>6.0</v>
      </c>
    </row>
    <row r="12">
      <c r="A12" s="45" t="s">
        <v>16</v>
      </c>
      <c r="B12" s="2"/>
      <c r="C12" s="2"/>
      <c r="D12" s="2"/>
      <c r="E12" s="2"/>
      <c r="F12" s="2"/>
      <c r="G12" s="2"/>
      <c r="H12" s="2"/>
      <c r="I12" s="2"/>
      <c r="J12" s="2"/>
      <c r="K12" s="3"/>
    </row>
    <row r="13">
      <c r="A13" s="4" t="s">
        <v>1</v>
      </c>
      <c r="B13" s="5" t="s">
        <v>2</v>
      </c>
      <c r="C13" s="3"/>
      <c r="D13" s="5" t="s">
        <v>3</v>
      </c>
      <c r="E13" s="3"/>
      <c r="F13" s="5" t="s">
        <v>4</v>
      </c>
      <c r="G13" s="3"/>
      <c r="H13" s="5" t="s">
        <v>5</v>
      </c>
      <c r="I13" s="3"/>
      <c r="J13" s="6" t="s">
        <v>6</v>
      </c>
      <c r="K13" s="7" t="s">
        <v>7</v>
      </c>
    </row>
    <row r="14">
      <c r="A14" s="9"/>
      <c r="B14" s="9"/>
      <c r="C14" s="10"/>
      <c r="D14" s="9"/>
      <c r="E14" s="10"/>
      <c r="F14" s="9"/>
      <c r="G14" s="10"/>
      <c r="H14" s="9"/>
      <c r="I14" s="10"/>
      <c r="J14" s="11"/>
      <c r="K14" s="12"/>
    </row>
    <row r="15">
      <c r="A15" s="13"/>
      <c r="B15" s="13"/>
      <c r="C15" s="14"/>
      <c r="D15" s="13"/>
      <c r="E15" s="14"/>
      <c r="F15" s="13"/>
      <c r="G15" s="14"/>
      <c r="H15" s="13"/>
      <c r="I15" s="14"/>
      <c r="J15" s="15"/>
      <c r="K15" s="16"/>
    </row>
    <row r="16">
      <c r="A16" s="46" t="s">
        <v>8</v>
      </c>
      <c r="B16" s="47" t="s">
        <v>9</v>
      </c>
      <c r="C16" s="48">
        <v>15.0</v>
      </c>
      <c r="D16" s="47" t="s">
        <v>9</v>
      </c>
      <c r="E16" s="48">
        <v>20.0</v>
      </c>
      <c r="F16" s="47" t="s">
        <v>9</v>
      </c>
      <c r="G16" s="49">
        <v>15.0</v>
      </c>
      <c r="H16" s="47" t="s">
        <v>9</v>
      </c>
      <c r="I16" s="49">
        <v>15.0</v>
      </c>
      <c r="J16" s="50"/>
      <c r="K16" s="51"/>
    </row>
    <row r="17">
      <c r="A17" s="30" t="s">
        <v>17</v>
      </c>
      <c r="B17" s="31">
        <v>4.0</v>
      </c>
      <c r="C17" s="33">
        <f>(C16*79)/100</f>
        <v>11.85</v>
      </c>
      <c r="D17" s="52">
        <v>1.0</v>
      </c>
      <c r="E17" s="53">
        <v>20.0</v>
      </c>
      <c r="F17" s="52">
        <v>1.0</v>
      </c>
      <c r="G17" s="34">
        <v>15.0</v>
      </c>
      <c r="H17" s="31">
        <v>5.0</v>
      </c>
      <c r="I17" s="35">
        <v>11.25</v>
      </c>
      <c r="J17" s="54">
        <f>C17+E17+G17</f>
        <v>46.85</v>
      </c>
      <c r="K17" s="35">
        <v>1.0</v>
      </c>
    </row>
    <row r="18">
      <c r="A18" s="30" t="s">
        <v>18</v>
      </c>
      <c r="B18" s="31">
        <v>3.0</v>
      </c>
      <c r="C18" s="32">
        <f>(C16*84)/100</f>
        <v>12.6</v>
      </c>
      <c r="D18" s="52">
        <v>2.0</v>
      </c>
      <c r="E18" s="33">
        <f>(E16*90)/100</f>
        <v>18</v>
      </c>
      <c r="F18" s="52">
        <v>2.0</v>
      </c>
      <c r="G18" s="34">
        <v>13.5</v>
      </c>
      <c r="H18" s="31">
        <v>1.0</v>
      </c>
      <c r="I18" s="34">
        <v>15.0</v>
      </c>
      <c r="J18" s="54">
        <f>E18+G18+I18</f>
        <v>46.5</v>
      </c>
      <c r="K18" s="35">
        <v>2.0</v>
      </c>
    </row>
    <row r="19">
      <c r="A19" s="30" t="s">
        <v>19</v>
      </c>
      <c r="B19" s="31">
        <v>2.0</v>
      </c>
      <c r="C19" s="33">
        <f>(C16*90)/100</f>
        <v>13.5</v>
      </c>
      <c r="D19" s="52">
        <v>3.0</v>
      </c>
      <c r="E19" s="33">
        <f>(E16*84)/100</f>
        <v>16.8</v>
      </c>
      <c r="F19" s="52">
        <v>4.0</v>
      </c>
      <c r="G19" s="34">
        <v>11.85</v>
      </c>
      <c r="H19" s="31">
        <v>7.0</v>
      </c>
      <c r="I19" s="35">
        <v>10.05</v>
      </c>
      <c r="J19" s="54">
        <f>C19+E19+G19</f>
        <v>42.15</v>
      </c>
      <c r="K19" s="35">
        <v>3.0</v>
      </c>
    </row>
    <row r="20">
      <c r="A20" s="23" t="s">
        <v>20</v>
      </c>
      <c r="B20" s="55">
        <v>6.0</v>
      </c>
      <c r="C20" s="32">
        <f>(C16*71)/100</f>
        <v>10.65</v>
      </c>
      <c r="D20" s="24">
        <v>5.0</v>
      </c>
      <c r="E20" s="33">
        <f>(E16*75)/100</f>
        <v>15</v>
      </c>
      <c r="F20" s="24">
        <v>6.0</v>
      </c>
      <c r="G20" s="26">
        <v>10.65</v>
      </c>
      <c r="H20" s="55">
        <v>2.0</v>
      </c>
      <c r="I20" s="26">
        <v>13.5</v>
      </c>
      <c r="J20" s="54">
        <f>E20+G20+I20</f>
        <v>39.15</v>
      </c>
      <c r="K20" s="29">
        <v>4.0</v>
      </c>
    </row>
    <row r="21">
      <c r="A21" s="56" t="s">
        <v>21</v>
      </c>
      <c r="B21" s="57">
        <v>1.0</v>
      </c>
      <c r="C21" s="32">
        <v>15.0</v>
      </c>
      <c r="D21" s="58"/>
      <c r="E21" s="32"/>
      <c r="F21" s="57">
        <v>3.0</v>
      </c>
      <c r="G21" s="59">
        <v>12.6</v>
      </c>
      <c r="H21" s="60"/>
      <c r="I21" s="59"/>
      <c r="J21" s="61">
        <f t="shared" ref="J21:J26" si="2">C21+E21+G21+I21</f>
        <v>27.6</v>
      </c>
      <c r="K21" s="62">
        <v>5.0</v>
      </c>
    </row>
    <row r="22">
      <c r="A22" s="23" t="s">
        <v>22</v>
      </c>
      <c r="B22" s="55">
        <v>5.0</v>
      </c>
      <c r="C22" s="32">
        <f>(C16*75)/100</f>
        <v>11.25</v>
      </c>
      <c r="D22" s="54"/>
      <c r="E22" s="27"/>
      <c r="F22" s="24">
        <v>5.0</v>
      </c>
      <c r="G22" s="27">
        <v>11.25</v>
      </c>
      <c r="H22" s="63"/>
      <c r="I22" s="64"/>
      <c r="J22" s="54">
        <f t="shared" si="2"/>
        <v>22.5</v>
      </c>
      <c r="K22" s="29">
        <v>6.0</v>
      </c>
    </row>
    <row r="23">
      <c r="A23" s="23" t="s">
        <v>23</v>
      </c>
      <c r="B23" s="55"/>
      <c r="C23" s="32"/>
      <c r="D23" s="24">
        <v>4.0</v>
      </c>
      <c r="E23" s="32">
        <f>(E16*79)/100</f>
        <v>15.8</v>
      </c>
      <c r="F23" s="54"/>
      <c r="G23" s="27"/>
      <c r="H23" s="63"/>
      <c r="I23" s="64"/>
      <c r="J23" s="54">
        <f t="shared" si="2"/>
        <v>15.8</v>
      </c>
      <c r="K23" s="29">
        <v>7.0</v>
      </c>
    </row>
    <row r="24">
      <c r="A24" s="23" t="s">
        <v>24</v>
      </c>
      <c r="B24" s="55"/>
      <c r="C24" s="32"/>
      <c r="D24" s="24"/>
      <c r="E24" s="32"/>
      <c r="F24" s="54"/>
      <c r="G24" s="27"/>
      <c r="H24" s="55">
        <v>3.0</v>
      </c>
      <c r="I24" s="29">
        <v>12.6</v>
      </c>
      <c r="J24" s="54">
        <f t="shared" si="2"/>
        <v>12.6</v>
      </c>
      <c r="K24" s="29">
        <v>8.0</v>
      </c>
    </row>
    <row r="25">
      <c r="A25" s="23" t="s">
        <v>25</v>
      </c>
      <c r="B25" s="55"/>
      <c r="C25" s="32"/>
      <c r="D25" s="24"/>
      <c r="E25" s="32"/>
      <c r="F25" s="54"/>
      <c r="G25" s="27"/>
      <c r="H25" s="55">
        <v>4.0</v>
      </c>
      <c r="I25" s="29">
        <v>11.85</v>
      </c>
      <c r="J25" s="54">
        <f t="shared" si="2"/>
        <v>11.85</v>
      </c>
      <c r="K25" s="29">
        <v>9.0</v>
      </c>
    </row>
    <row r="26">
      <c r="A26" s="23" t="s">
        <v>26</v>
      </c>
      <c r="B26" s="55"/>
      <c r="C26" s="32"/>
      <c r="D26" s="24"/>
      <c r="E26" s="32"/>
      <c r="F26" s="54"/>
      <c r="G26" s="27"/>
      <c r="H26" s="55">
        <v>6.0</v>
      </c>
      <c r="I26" s="29">
        <v>10.65</v>
      </c>
      <c r="J26" s="54">
        <f t="shared" si="2"/>
        <v>10.65</v>
      </c>
      <c r="K26" s="29">
        <v>10.0</v>
      </c>
    </row>
  </sheetData>
  <mergeCells count="16">
    <mergeCell ref="A1:K1"/>
    <mergeCell ref="A2:A4"/>
    <mergeCell ref="B2:C4"/>
    <mergeCell ref="D2:E4"/>
    <mergeCell ref="F2:G4"/>
    <mergeCell ref="J2:J4"/>
    <mergeCell ref="K2:K4"/>
    <mergeCell ref="J13:J15"/>
    <mergeCell ref="K13:K15"/>
    <mergeCell ref="H2:I4"/>
    <mergeCell ref="A12:K12"/>
    <mergeCell ref="A13:A15"/>
    <mergeCell ref="B13:C15"/>
    <mergeCell ref="D13:E15"/>
    <mergeCell ref="F13:G15"/>
    <mergeCell ref="H13:I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0"/>
    <col customWidth="1" min="2" max="9" width="7.75"/>
  </cols>
  <sheetData>
    <row r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20.0</v>
      </c>
      <c r="F5" s="18" t="s">
        <v>9</v>
      </c>
      <c r="G5" s="20">
        <v>15.0</v>
      </c>
      <c r="H5" s="18" t="s">
        <v>9</v>
      </c>
      <c r="I5" s="20">
        <v>15.0</v>
      </c>
      <c r="J5" s="21"/>
      <c r="K5" s="65"/>
    </row>
    <row r="6">
      <c r="A6" s="23" t="s">
        <v>28</v>
      </c>
      <c r="B6" s="24">
        <v>1.0</v>
      </c>
      <c r="C6" s="66">
        <v>15.0</v>
      </c>
      <c r="D6" s="54"/>
      <c r="E6" s="27"/>
      <c r="F6" s="54"/>
      <c r="G6" s="27"/>
      <c r="H6" s="54"/>
      <c r="I6" s="67"/>
      <c r="J6" s="54">
        <f t="shared" ref="J6:J8" si="1">C6+E6+G6+I6</f>
        <v>15</v>
      </c>
      <c r="K6" s="29">
        <v>1.0</v>
      </c>
    </row>
    <row r="7">
      <c r="A7" s="30" t="s">
        <v>29</v>
      </c>
      <c r="B7" s="31"/>
      <c r="C7" s="38"/>
      <c r="D7" s="36"/>
      <c r="E7" s="38"/>
      <c r="F7" s="31">
        <v>1.0</v>
      </c>
      <c r="G7" s="38">
        <v>15.0</v>
      </c>
      <c r="H7" s="36"/>
      <c r="I7" s="37"/>
      <c r="J7" s="54">
        <f t="shared" si="1"/>
        <v>15</v>
      </c>
      <c r="K7" s="35">
        <v>1.0</v>
      </c>
    </row>
    <row r="8">
      <c r="A8" s="39" t="s">
        <v>30</v>
      </c>
      <c r="B8" s="40"/>
      <c r="C8" s="42"/>
      <c r="D8" s="41"/>
      <c r="E8" s="42"/>
      <c r="F8" s="41"/>
      <c r="G8" s="42"/>
      <c r="H8" s="40">
        <v>1.0</v>
      </c>
      <c r="I8" s="44">
        <v>15.0</v>
      </c>
      <c r="J8" s="54">
        <f t="shared" si="1"/>
        <v>15</v>
      </c>
      <c r="K8" s="35">
        <v>1.0</v>
      </c>
    </row>
    <row r="9">
      <c r="A9" s="45" t="s">
        <v>31</v>
      </c>
      <c r="B9" s="2"/>
      <c r="C9" s="2"/>
      <c r="D9" s="2"/>
      <c r="E9" s="2"/>
      <c r="F9" s="2"/>
      <c r="G9" s="2"/>
      <c r="H9" s="2"/>
      <c r="I9" s="2"/>
      <c r="J9" s="2"/>
      <c r="K9" s="3"/>
    </row>
    <row r="10">
      <c r="A10" s="4" t="s">
        <v>1</v>
      </c>
      <c r="B10" s="5" t="s">
        <v>2</v>
      </c>
      <c r="C10" s="3"/>
      <c r="D10" s="5" t="s">
        <v>3</v>
      </c>
      <c r="E10" s="3"/>
      <c r="F10" s="5" t="s">
        <v>4</v>
      </c>
      <c r="G10" s="3"/>
      <c r="H10" s="5" t="s">
        <v>5</v>
      </c>
      <c r="I10" s="3"/>
      <c r="J10" s="6" t="s">
        <v>6</v>
      </c>
      <c r="K10" s="7" t="s">
        <v>7</v>
      </c>
    </row>
    <row r="11">
      <c r="A11" s="9"/>
      <c r="B11" s="9"/>
      <c r="C11" s="10"/>
      <c r="D11" s="9"/>
      <c r="E11" s="10"/>
      <c r="F11" s="9"/>
      <c r="G11" s="10"/>
      <c r="H11" s="9"/>
      <c r="I11" s="10"/>
      <c r="J11" s="11"/>
      <c r="K11" s="12"/>
    </row>
    <row r="12">
      <c r="A12" s="13"/>
      <c r="B12" s="13"/>
      <c r="C12" s="14"/>
      <c r="D12" s="13"/>
      <c r="E12" s="14"/>
      <c r="F12" s="13"/>
      <c r="G12" s="14"/>
      <c r="H12" s="13"/>
      <c r="I12" s="14"/>
      <c r="J12" s="15"/>
      <c r="K12" s="16"/>
    </row>
    <row r="13">
      <c r="A13" s="17" t="s">
        <v>8</v>
      </c>
      <c r="B13" s="18" t="s">
        <v>9</v>
      </c>
      <c r="C13" s="19">
        <v>15.0</v>
      </c>
      <c r="D13" s="18" t="s">
        <v>9</v>
      </c>
      <c r="E13" s="19">
        <v>20.0</v>
      </c>
      <c r="F13" s="18" t="s">
        <v>9</v>
      </c>
      <c r="G13" s="20">
        <v>15.0</v>
      </c>
      <c r="H13" s="18" t="s">
        <v>9</v>
      </c>
      <c r="I13" s="20">
        <v>15.0</v>
      </c>
      <c r="J13" s="21"/>
      <c r="K13" s="65"/>
    </row>
    <row r="14">
      <c r="A14" s="30" t="s">
        <v>32</v>
      </c>
      <c r="B14" s="31">
        <v>3.0</v>
      </c>
      <c r="C14" s="33">
        <f>(C13*84)/100</f>
        <v>12.6</v>
      </c>
      <c r="D14" s="52">
        <v>1.0</v>
      </c>
      <c r="E14" s="53">
        <v>20.0</v>
      </c>
      <c r="F14" s="52">
        <v>4.0</v>
      </c>
      <c r="G14" s="38">
        <v>11.85</v>
      </c>
      <c r="H14" s="31">
        <v>3.0</v>
      </c>
      <c r="I14" s="34">
        <v>12.6</v>
      </c>
      <c r="J14" s="54">
        <f>C14+E14+I14</f>
        <v>45.2</v>
      </c>
      <c r="K14" s="35">
        <v>1.0</v>
      </c>
    </row>
    <row r="15">
      <c r="A15" s="30" t="s">
        <v>33</v>
      </c>
      <c r="B15" s="31">
        <v>2.0</v>
      </c>
      <c r="C15" s="33">
        <f>(C13*90)/100</f>
        <v>13.5</v>
      </c>
      <c r="D15" s="68"/>
      <c r="E15" s="32"/>
      <c r="F15" s="52">
        <v>1.0</v>
      </c>
      <c r="G15" s="26">
        <v>15.0</v>
      </c>
      <c r="H15" s="31">
        <v>1.0</v>
      </c>
      <c r="I15" s="34">
        <v>15.0</v>
      </c>
      <c r="J15" s="54">
        <f>C15+E15+G15+I15</f>
        <v>43.5</v>
      </c>
      <c r="K15" s="35">
        <v>2.0</v>
      </c>
    </row>
    <row r="16">
      <c r="A16" s="30" t="s">
        <v>34</v>
      </c>
      <c r="B16" s="31">
        <v>5.0</v>
      </c>
      <c r="C16" s="32">
        <f>(C13*75)/100</f>
        <v>11.25</v>
      </c>
      <c r="D16" s="52">
        <v>4.0</v>
      </c>
      <c r="E16" s="33">
        <f>(E13*79)/100</f>
        <v>15.8</v>
      </c>
      <c r="F16" s="52">
        <v>3.0</v>
      </c>
      <c r="G16" s="34">
        <v>12.6</v>
      </c>
      <c r="H16" s="31">
        <v>2.0</v>
      </c>
      <c r="I16" s="34">
        <v>13.5</v>
      </c>
      <c r="J16" s="54">
        <f t="shared" ref="J16:J17" si="2">E16+G16+I16</f>
        <v>41.9</v>
      </c>
      <c r="K16" s="35">
        <v>3.0</v>
      </c>
    </row>
    <row r="17">
      <c r="A17" s="30" t="s">
        <v>35</v>
      </c>
      <c r="B17" s="31">
        <v>6.0</v>
      </c>
      <c r="C17" s="69">
        <f>(C13*71)/100</f>
        <v>10.65</v>
      </c>
      <c r="D17" s="52">
        <v>2.0</v>
      </c>
      <c r="E17" s="33">
        <f>(E13*90)/100</f>
        <v>18</v>
      </c>
      <c r="F17" s="52">
        <v>5.0</v>
      </c>
      <c r="G17" s="34">
        <v>11.25</v>
      </c>
      <c r="H17" s="31">
        <v>5.0</v>
      </c>
      <c r="I17" s="34">
        <v>11.25</v>
      </c>
      <c r="J17" s="54">
        <f t="shared" si="2"/>
        <v>40.5</v>
      </c>
      <c r="K17" s="35">
        <v>4.0</v>
      </c>
    </row>
    <row r="18">
      <c r="A18" s="23" t="s">
        <v>36</v>
      </c>
      <c r="B18" s="55">
        <v>1.0</v>
      </c>
      <c r="C18" s="25">
        <v>15.0</v>
      </c>
      <c r="D18" s="63"/>
      <c r="E18" s="32"/>
      <c r="F18" s="55">
        <v>7.0</v>
      </c>
      <c r="G18" s="26">
        <v>10.05</v>
      </c>
      <c r="H18" s="24">
        <v>7.0</v>
      </c>
      <c r="I18" s="26">
        <v>10.05</v>
      </c>
      <c r="J18" s="54">
        <f t="shared" ref="J18:J25" si="3">C18+E18+G18+I18</f>
        <v>35.1</v>
      </c>
      <c r="K18" s="35">
        <v>5.0</v>
      </c>
    </row>
    <row r="19">
      <c r="A19" s="30" t="s">
        <v>37</v>
      </c>
      <c r="B19" s="31">
        <v>4.0</v>
      </c>
      <c r="C19" s="32">
        <f>(C13*79)/100</f>
        <v>11.85</v>
      </c>
      <c r="D19" s="68"/>
      <c r="E19" s="32"/>
      <c r="F19" s="52">
        <v>2.0</v>
      </c>
      <c r="G19" s="70">
        <v>13.5</v>
      </c>
      <c r="H19" s="36"/>
      <c r="I19" s="37"/>
      <c r="J19" s="54">
        <f t="shared" si="3"/>
        <v>25.35</v>
      </c>
      <c r="K19" s="35">
        <v>6.0</v>
      </c>
    </row>
    <row r="20">
      <c r="A20" s="30" t="s">
        <v>38</v>
      </c>
      <c r="B20" s="31">
        <v>7.0</v>
      </c>
      <c r="C20" s="32">
        <f>(C13*67)/100</f>
        <v>10.05</v>
      </c>
      <c r="D20" s="52">
        <v>5.0</v>
      </c>
      <c r="E20" s="32">
        <f>(E13*75)/100</f>
        <v>15</v>
      </c>
      <c r="F20" s="68"/>
      <c r="G20" s="38"/>
      <c r="H20" s="36"/>
      <c r="I20" s="37"/>
      <c r="J20" s="54">
        <f t="shared" si="3"/>
        <v>25.05</v>
      </c>
      <c r="K20" s="35">
        <v>7.0</v>
      </c>
    </row>
    <row r="21">
      <c r="A21" s="30" t="s">
        <v>39</v>
      </c>
      <c r="B21" s="31">
        <v>8.0</v>
      </c>
      <c r="C21" s="71">
        <f>(C13*64)/100</f>
        <v>9.6</v>
      </c>
      <c r="D21" s="52" t="s">
        <v>40</v>
      </c>
      <c r="E21" s="27"/>
      <c r="F21" s="52">
        <v>8.0</v>
      </c>
      <c r="G21" s="38">
        <v>9.6</v>
      </c>
      <c r="H21" s="36"/>
      <c r="I21" s="37"/>
      <c r="J21" s="54">
        <f t="shared" si="3"/>
        <v>19.2</v>
      </c>
      <c r="K21" s="35">
        <v>8.0</v>
      </c>
    </row>
    <row r="22">
      <c r="A22" s="30" t="s">
        <v>41</v>
      </c>
      <c r="B22" s="36"/>
      <c r="C22" s="27"/>
      <c r="D22" s="52">
        <v>3.0</v>
      </c>
      <c r="E22" s="32">
        <f>(E13*84)/100</f>
        <v>16.8</v>
      </c>
      <c r="F22" s="68"/>
      <c r="G22" s="38"/>
      <c r="H22" s="36"/>
      <c r="I22" s="37"/>
      <c r="J22" s="54">
        <f t="shared" si="3"/>
        <v>16.8</v>
      </c>
      <c r="K22" s="35">
        <v>9.0</v>
      </c>
    </row>
    <row r="23">
      <c r="A23" s="23" t="s">
        <v>42</v>
      </c>
      <c r="B23" s="63"/>
      <c r="C23" s="27"/>
      <c r="D23" s="54"/>
      <c r="E23" s="27"/>
      <c r="F23" s="24">
        <v>6.0</v>
      </c>
      <c r="G23" s="27">
        <v>10.65</v>
      </c>
      <c r="H23" s="55">
        <v>4.0</v>
      </c>
      <c r="I23" s="29">
        <v>11.85</v>
      </c>
      <c r="J23" s="54">
        <f t="shared" si="3"/>
        <v>22.5</v>
      </c>
      <c r="K23" s="35">
        <v>10.0</v>
      </c>
    </row>
    <row r="24">
      <c r="A24" s="23" t="s">
        <v>43</v>
      </c>
      <c r="B24" s="55"/>
      <c r="C24" s="27"/>
      <c r="D24" s="54"/>
      <c r="E24" s="27"/>
      <c r="F24" s="54"/>
      <c r="G24" s="27"/>
      <c r="H24" s="55">
        <v>6.0</v>
      </c>
      <c r="I24" s="29">
        <v>10.65</v>
      </c>
      <c r="J24" s="54">
        <f t="shared" si="3"/>
        <v>10.65</v>
      </c>
      <c r="K24" s="29">
        <v>12.0</v>
      </c>
    </row>
    <row r="25" hidden="1">
      <c r="A25" s="23" t="s">
        <v>44</v>
      </c>
      <c r="B25" s="55" t="s">
        <v>40</v>
      </c>
      <c r="C25" s="27">
        <v>0.0</v>
      </c>
      <c r="D25" s="54"/>
      <c r="E25" s="27"/>
      <c r="F25" s="54"/>
      <c r="G25" s="27"/>
      <c r="H25" s="63"/>
      <c r="I25" s="64"/>
      <c r="J25" s="54">
        <f t="shared" si="3"/>
        <v>0</v>
      </c>
      <c r="K25" s="29">
        <v>13.0</v>
      </c>
    </row>
    <row r="27">
      <c r="A27" s="72" t="s">
        <v>45</v>
      </c>
    </row>
  </sheetData>
  <mergeCells count="16">
    <mergeCell ref="A1:K1"/>
    <mergeCell ref="A2:A4"/>
    <mergeCell ref="B2:C4"/>
    <mergeCell ref="D2:E4"/>
    <mergeCell ref="F2:G4"/>
    <mergeCell ref="J2:J4"/>
    <mergeCell ref="K2:K4"/>
    <mergeCell ref="J10:J12"/>
    <mergeCell ref="K10:K12"/>
    <mergeCell ref="H2:I4"/>
    <mergeCell ref="A9:K9"/>
    <mergeCell ref="A10:A12"/>
    <mergeCell ref="B10:C12"/>
    <mergeCell ref="D10:E12"/>
    <mergeCell ref="F10:G12"/>
    <mergeCell ref="H10:I1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13"/>
    <col customWidth="1" min="2" max="9" width="7.75"/>
  </cols>
  <sheetData>
    <row r="1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20.0</v>
      </c>
      <c r="F5" s="18" t="s">
        <v>9</v>
      </c>
      <c r="G5" s="20">
        <v>15.0</v>
      </c>
      <c r="H5" s="18" t="s">
        <v>9</v>
      </c>
      <c r="I5" s="20">
        <v>15.0</v>
      </c>
      <c r="J5" s="21"/>
      <c r="K5" s="22"/>
    </row>
    <row r="6">
      <c r="A6" s="23" t="s">
        <v>47</v>
      </c>
      <c r="B6" s="24">
        <v>1.0</v>
      </c>
      <c r="C6" s="25">
        <v>15.0</v>
      </c>
      <c r="D6" s="24">
        <v>1.0</v>
      </c>
      <c r="E6" s="26">
        <v>20.0</v>
      </c>
      <c r="F6" s="24">
        <v>2.0</v>
      </c>
      <c r="G6" s="26">
        <v>13.5</v>
      </c>
      <c r="H6" s="54"/>
      <c r="I6" s="67"/>
      <c r="J6" s="54">
        <f>C6+E6+G6+I6</f>
        <v>48.5</v>
      </c>
      <c r="K6" s="29">
        <v>1.0</v>
      </c>
    </row>
    <row r="7">
      <c r="A7" s="30" t="s">
        <v>48</v>
      </c>
      <c r="B7" s="31">
        <v>3.0</v>
      </c>
      <c r="C7" s="33">
        <f>(C5*84)/100</f>
        <v>12.6</v>
      </c>
      <c r="D7" s="73">
        <v>2.0</v>
      </c>
      <c r="E7" s="74">
        <f>(E5*90)/100</f>
        <v>18</v>
      </c>
      <c r="F7" s="31">
        <v>4.0</v>
      </c>
      <c r="G7" s="38">
        <v>11.85</v>
      </c>
      <c r="H7" s="31">
        <v>2.0</v>
      </c>
      <c r="I7" s="34">
        <v>13.5</v>
      </c>
      <c r="J7" s="54">
        <f t="shared" ref="J7:J8" si="1">C7+E7+I7</f>
        <v>44.1</v>
      </c>
      <c r="K7" s="35">
        <v>2.0</v>
      </c>
    </row>
    <row r="8">
      <c r="A8" s="30" t="s">
        <v>49</v>
      </c>
      <c r="B8" s="31">
        <v>2.0</v>
      </c>
      <c r="C8" s="33">
        <f>(C5*90)/100</f>
        <v>13.5</v>
      </c>
      <c r="D8" s="75">
        <v>5.0</v>
      </c>
      <c r="E8" s="76">
        <f>(E5*75)/100</f>
        <v>15</v>
      </c>
      <c r="F8" s="31">
        <v>3.0</v>
      </c>
      <c r="G8" s="38">
        <v>12.6</v>
      </c>
      <c r="H8" s="31">
        <v>1.0</v>
      </c>
      <c r="I8" s="34">
        <v>15.0</v>
      </c>
      <c r="J8" s="54">
        <f t="shared" si="1"/>
        <v>43.5</v>
      </c>
      <c r="K8" s="35">
        <v>3.0</v>
      </c>
    </row>
    <row r="9">
      <c r="A9" s="23" t="s">
        <v>28</v>
      </c>
      <c r="B9" s="55"/>
      <c r="C9" s="27"/>
      <c r="D9" s="75">
        <v>4.0</v>
      </c>
      <c r="E9" s="76">
        <f>(E5*79)/100</f>
        <v>15.8</v>
      </c>
      <c r="F9" s="55">
        <v>1.0</v>
      </c>
      <c r="G9" s="26">
        <v>15.0</v>
      </c>
      <c r="H9" s="55">
        <v>4.0</v>
      </c>
      <c r="I9" s="26">
        <v>11.85</v>
      </c>
      <c r="J9" s="54">
        <f t="shared" ref="J9:J12" si="2">C9+E9+G9+I9</f>
        <v>42.65</v>
      </c>
      <c r="K9" s="29">
        <v>4.0</v>
      </c>
    </row>
    <row r="10">
      <c r="A10" s="30" t="s">
        <v>50</v>
      </c>
      <c r="B10" s="31"/>
      <c r="C10" s="32"/>
      <c r="D10" s="75">
        <v>3.0</v>
      </c>
      <c r="E10" s="71">
        <f>(E5*84)/100</f>
        <v>16.8</v>
      </c>
      <c r="F10" s="36"/>
      <c r="G10" s="38"/>
      <c r="H10" s="31">
        <v>3.0</v>
      </c>
      <c r="I10" s="35">
        <v>12.6</v>
      </c>
      <c r="J10" s="54">
        <f t="shared" si="2"/>
        <v>29.4</v>
      </c>
      <c r="K10" s="35">
        <v>5.0</v>
      </c>
    </row>
    <row r="11">
      <c r="A11" s="30" t="s">
        <v>51</v>
      </c>
      <c r="B11" s="31">
        <v>4.0</v>
      </c>
      <c r="C11" s="32">
        <f>(C5*79)/100</f>
        <v>11.85</v>
      </c>
      <c r="D11" s="36"/>
      <c r="E11" s="38"/>
      <c r="F11" s="36"/>
      <c r="G11" s="38"/>
      <c r="H11" s="31">
        <v>5.0</v>
      </c>
      <c r="I11" s="35">
        <v>11.25</v>
      </c>
      <c r="J11" s="54">
        <f t="shared" si="2"/>
        <v>23.1</v>
      </c>
      <c r="K11" s="35">
        <v>6.0</v>
      </c>
    </row>
    <row r="12">
      <c r="A12" s="30" t="s">
        <v>52</v>
      </c>
      <c r="B12" s="31">
        <v>5.0</v>
      </c>
      <c r="C12" s="32">
        <f>(C5*75)/100</f>
        <v>11.25</v>
      </c>
      <c r="D12" s="36"/>
      <c r="E12" s="38"/>
      <c r="F12" s="36"/>
      <c r="G12" s="38"/>
      <c r="H12" s="31">
        <v>6.0</v>
      </c>
      <c r="I12" s="35">
        <v>10.65</v>
      </c>
      <c r="J12" s="54">
        <f t="shared" si="2"/>
        <v>21.9</v>
      </c>
      <c r="K12" s="35">
        <v>7.0</v>
      </c>
    </row>
    <row r="13">
      <c r="A13" s="45" t="s">
        <v>53</v>
      </c>
      <c r="B13" s="2"/>
      <c r="C13" s="2"/>
      <c r="D13" s="2"/>
      <c r="E13" s="2"/>
      <c r="F13" s="2"/>
      <c r="G13" s="2"/>
      <c r="H13" s="2"/>
      <c r="I13" s="2"/>
      <c r="J13" s="2"/>
      <c r="K13" s="3"/>
    </row>
    <row r="14">
      <c r="A14" s="4" t="s">
        <v>1</v>
      </c>
      <c r="B14" s="5" t="s">
        <v>2</v>
      </c>
      <c r="C14" s="3"/>
      <c r="D14" s="5" t="s">
        <v>3</v>
      </c>
      <c r="E14" s="3"/>
      <c r="F14" s="5" t="s">
        <v>4</v>
      </c>
      <c r="G14" s="3"/>
      <c r="H14" s="5" t="s">
        <v>5</v>
      </c>
      <c r="I14" s="3"/>
      <c r="J14" s="6" t="s">
        <v>6</v>
      </c>
      <c r="K14" s="7" t="s">
        <v>7</v>
      </c>
    </row>
    <row r="15">
      <c r="A15" s="9"/>
      <c r="B15" s="9"/>
      <c r="C15" s="10"/>
      <c r="D15" s="9"/>
      <c r="E15" s="10"/>
      <c r="F15" s="9"/>
      <c r="G15" s="10"/>
      <c r="H15" s="9"/>
      <c r="I15" s="10"/>
      <c r="J15" s="11"/>
      <c r="K15" s="12"/>
    </row>
    <row r="16">
      <c r="A16" s="13"/>
      <c r="B16" s="13"/>
      <c r="C16" s="14"/>
      <c r="D16" s="13"/>
      <c r="E16" s="14"/>
      <c r="F16" s="13"/>
      <c r="G16" s="14"/>
      <c r="H16" s="13"/>
      <c r="I16" s="14"/>
      <c r="J16" s="15"/>
      <c r="K16" s="16"/>
    </row>
    <row r="17">
      <c r="A17" s="17" t="s">
        <v>8</v>
      </c>
      <c r="B17" s="18" t="s">
        <v>9</v>
      </c>
      <c r="C17" s="19">
        <v>15.0</v>
      </c>
      <c r="D17" s="18" t="s">
        <v>9</v>
      </c>
      <c r="E17" s="19">
        <v>20.0</v>
      </c>
      <c r="F17" s="18" t="s">
        <v>9</v>
      </c>
      <c r="G17" s="20">
        <v>15.0</v>
      </c>
      <c r="H17" s="18" t="s">
        <v>9</v>
      </c>
      <c r="I17" s="20">
        <v>15.0</v>
      </c>
      <c r="J17" s="21"/>
      <c r="K17" s="22"/>
    </row>
    <row r="18">
      <c r="A18" s="77" t="s">
        <v>54</v>
      </c>
      <c r="B18" s="31">
        <v>8.0</v>
      </c>
      <c r="C18" s="76">
        <f>(C17*64)/100</f>
        <v>9.6</v>
      </c>
      <c r="D18" s="78">
        <v>1.0</v>
      </c>
      <c r="E18" s="79">
        <v>20.0</v>
      </c>
      <c r="F18" s="52">
        <v>1.0</v>
      </c>
      <c r="G18" s="34">
        <v>15.0</v>
      </c>
      <c r="H18" s="36"/>
      <c r="I18" s="37"/>
      <c r="J18" s="54">
        <f t="shared" ref="J18:J19" si="3">C18+E18+G18+I18</f>
        <v>44.6</v>
      </c>
      <c r="K18" s="35">
        <v>1.0</v>
      </c>
    </row>
    <row r="19">
      <c r="A19" s="23" t="s">
        <v>55</v>
      </c>
      <c r="B19" s="55">
        <v>1.0</v>
      </c>
      <c r="C19" s="25">
        <v>15.0</v>
      </c>
      <c r="D19" s="63"/>
      <c r="E19" s="27"/>
      <c r="F19" s="55">
        <v>2.0</v>
      </c>
      <c r="G19" s="26">
        <v>13.5</v>
      </c>
      <c r="H19" s="24">
        <v>1.0</v>
      </c>
      <c r="I19" s="25">
        <v>15.0</v>
      </c>
      <c r="J19" s="54">
        <f t="shared" si="3"/>
        <v>43.5</v>
      </c>
      <c r="K19" s="35">
        <v>2.0</v>
      </c>
    </row>
    <row r="20">
      <c r="A20" s="30" t="s">
        <v>56</v>
      </c>
      <c r="B20" s="31">
        <v>2.0</v>
      </c>
      <c r="C20" s="33">
        <f>(C17*90)/100</f>
        <v>13.5</v>
      </c>
      <c r="D20" s="80">
        <v>5.0</v>
      </c>
      <c r="E20" s="76">
        <f>(E17*75)/100</f>
        <v>15</v>
      </c>
      <c r="F20" s="52">
        <v>4.0</v>
      </c>
      <c r="G20" s="38">
        <v>11.85</v>
      </c>
      <c r="H20" s="31">
        <v>3.0</v>
      </c>
      <c r="I20" s="81">
        <v>12.6</v>
      </c>
      <c r="J20" s="54">
        <f>C20+E20+I20</f>
        <v>41.1</v>
      </c>
      <c r="K20" s="35">
        <v>3.0</v>
      </c>
    </row>
    <row r="21">
      <c r="A21" s="77" t="s">
        <v>57</v>
      </c>
      <c r="B21" s="31">
        <v>5.0</v>
      </c>
      <c r="C21" s="33">
        <f>(C17*75)/100</f>
        <v>11.25</v>
      </c>
      <c r="D21" s="80">
        <v>2.0</v>
      </c>
      <c r="E21" s="76">
        <f>(E17*90)/100</f>
        <v>18</v>
      </c>
      <c r="F21" s="68"/>
      <c r="G21" s="38"/>
      <c r="H21" s="31">
        <v>4.0</v>
      </c>
      <c r="I21" s="81">
        <v>11.85</v>
      </c>
      <c r="J21" s="54">
        <f>C21+E21+G21+I21</f>
        <v>41.1</v>
      </c>
      <c r="K21" s="35">
        <v>4.0</v>
      </c>
    </row>
    <row r="22">
      <c r="A22" s="77" t="s">
        <v>58</v>
      </c>
      <c r="B22" s="31">
        <v>9.0</v>
      </c>
      <c r="C22" s="34">
        <f>(C17*61)/100</f>
        <v>9.15</v>
      </c>
      <c r="D22" s="80">
        <v>4.0</v>
      </c>
      <c r="E22" s="76">
        <f>(E17*79)/100</f>
        <v>15.8</v>
      </c>
      <c r="F22" s="52">
        <v>14.0</v>
      </c>
      <c r="G22" s="38">
        <v>6.9</v>
      </c>
      <c r="H22" s="31">
        <v>2.0</v>
      </c>
      <c r="I22" s="81">
        <v>13.5</v>
      </c>
      <c r="J22" s="54">
        <f t="shared" ref="J22:J24" si="4">C22+E22+I22</f>
        <v>38.45</v>
      </c>
      <c r="K22" s="35">
        <v>5.0</v>
      </c>
    </row>
    <row r="23">
      <c r="A23" s="77" t="s">
        <v>59</v>
      </c>
      <c r="B23" s="31">
        <v>6.0</v>
      </c>
      <c r="C23" s="25">
        <f>(C17*71)/100</f>
        <v>10.65</v>
      </c>
      <c r="D23" s="80">
        <v>6.0</v>
      </c>
      <c r="E23" s="76">
        <f>(E17*71)/100</f>
        <v>14.2</v>
      </c>
      <c r="F23" s="52">
        <v>12.0</v>
      </c>
      <c r="G23" s="38">
        <v>7.8</v>
      </c>
      <c r="H23" s="31">
        <v>8.0</v>
      </c>
      <c r="I23" s="81">
        <v>9.6</v>
      </c>
      <c r="J23" s="54">
        <f t="shared" si="4"/>
        <v>34.45</v>
      </c>
      <c r="K23" s="35">
        <v>6.0</v>
      </c>
    </row>
    <row r="24">
      <c r="A24" s="77" t="s">
        <v>60</v>
      </c>
      <c r="B24" s="55">
        <v>4.0</v>
      </c>
      <c r="C24" s="33">
        <f>(C17*79)/100</f>
        <v>11.85</v>
      </c>
      <c r="D24" s="80">
        <v>11.0</v>
      </c>
      <c r="E24" s="76">
        <f>(E17*55)/100</f>
        <v>11</v>
      </c>
      <c r="F24" s="52">
        <v>7.0</v>
      </c>
      <c r="G24" s="38">
        <v>10.05</v>
      </c>
      <c r="H24" s="31">
        <v>6.0</v>
      </c>
      <c r="I24" s="81">
        <v>10.65</v>
      </c>
      <c r="J24" s="54">
        <f t="shared" si="4"/>
        <v>33.5</v>
      </c>
      <c r="K24" s="35">
        <v>7.0</v>
      </c>
    </row>
    <row r="25">
      <c r="A25" s="77" t="s">
        <v>61</v>
      </c>
      <c r="B25" s="55">
        <v>7.0</v>
      </c>
      <c r="C25" s="33">
        <f>(C17*67)/100</f>
        <v>10.05</v>
      </c>
      <c r="D25" s="80">
        <v>12.0</v>
      </c>
      <c r="E25" s="76">
        <f>(E17*52)/100</f>
        <v>10.4</v>
      </c>
      <c r="F25" s="52">
        <v>3.0</v>
      </c>
      <c r="G25" s="34">
        <v>12.6</v>
      </c>
      <c r="H25" s="31">
        <v>14.0</v>
      </c>
      <c r="I25" s="82">
        <v>6.9</v>
      </c>
      <c r="J25" s="54">
        <f>C25+E25+G25</f>
        <v>33.05</v>
      </c>
      <c r="K25" s="35">
        <v>8.0</v>
      </c>
    </row>
    <row r="26">
      <c r="A26" s="77" t="s">
        <v>62</v>
      </c>
      <c r="B26" s="55">
        <v>16.0</v>
      </c>
      <c r="C26" s="38">
        <f>(C17*40)/100</f>
        <v>6</v>
      </c>
      <c r="D26" s="80">
        <v>3.0</v>
      </c>
      <c r="E26" s="76">
        <f>(E17*84)/100</f>
        <v>16.8</v>
      </c>
      <c r="F26" s="52">
        <v>11.0</v>
      </c>
      <c r="G26" s="34">
        <v>8.25</v>
      </c>
      <c r="H26" s="31">
        <v>13.0</v>
      </c>
      <c r="I26" s="81">
        <v>7.35</v>
      </c>
      <c r="J26" s="54">
        <f t="shared" ref="J26:J27" si="5">E26+G26+I26</f>
        <v>32.4</v>
      </c>
      <c r="K26" s="35">
        <v>9.0</v>
      </c>
    </row>
    <row r="27">
      <c r="A27" s="77" t="s">
        <v>63</v>
      </c>
      <c r="B27" s="55">
        <v>13.0</v>
      </c>
      <c r="C27" s="38">
        <f>(C17*49)/100</f>
        <v>7.35</v>
      </c>
      <c r="D27" s="80">
        <v>14.0</v>
      </c>
      <c r="E27" s="76">
        <f>(E17*46)/100</f>
        <v>9.2</v>
      </c>
      <c r="F27" s="52">
        <v>8.0</v>
      </c>
      <c r="G27" s="34">
        <v>9.6</v>
      </c>
      <c r="H27" s="31">
        <v>5.0</v>
      </c>
      <c r="I27" s="81">
        <v>11.25</v>
      </c>
      <c r="J27" s="54">
        <f t="shared" si="5"/>
        <v>30.05</v>
      </c>
      <c r="K27" s="35">
        <v>10.0</v>
      </c>
    </row>
    <row r="28">
      <c r="A28" s="77" t="s">
        <v>64</v>
      </c>
      <c r="B28" s="55">
        <v>10.0</v>
      </c>
      <c r="C28" s="34">
        <f>(C17*58)/100</f>
        <v>8.7</v>
      </c>
      <c r="D28" s="68"/>
      <c r="E28" s="38"/>
      <c r="F28" s="52">
        <v>5.0</v>
      </c>
      <c r="G28" s="34">
        <v>11.25</v>
      </c>
      <c r="H28" s="31">
        <v>11.0</v>
      </c>
      <c r="I28" s="81">
        <v>8.25</v>
      </c>
      <c r="J28" s="54">
        <f t="shared" ref="J28:J29" si="6">C28+E28+G28+I28</f>
        <v>28.2</v>
      </c>
      <c r="K28" s="35">
        <v>11.0</v>
      </c>
    </row>
    <row r="29">
      <c r="A29" s="77" t="s">
        <v>65</v>
      </c>
      <c r="B29" s="31">
        <v>11.0</v>
      </c>
      <c r="C29" s="34">
        <f>(C17*55)/100</f>
        <v>8.25</v>
      </c>
      <c r="D29" s="68"/>
      <c r="E29" s="38"/>
      <c r="F29" s="52">
        <v>6.0</v>
      </c>
      <c r="G29" s="34">
        <v>10.65</v>
      </c>
      <c r="H29" s="31">
        <v>10.0</v>
      </c>
      <c r="I29" s="81">
        <v>8.7</v>
      </c>
      <c r="J29" s="54">
        <f t="shared" si="6"/>
        <v>27.6</v>
      </c>
      <c r="K29" s="35">
        <v>12.0</v>
      </c>
    </row>
    <row r="30">
      <c r="A30" s="77" t="s">
        <v>66</v>
      </c>
      <c r="B30" s="31">
        <v>18.0</v>
      </c>
      <c r="C30" s="38">
        <f>(C17*34)/100</f>
        <v>5.1</v>
      </c>
      <c r="D30" s="80">
        <v>9.0</v>
      </c>
      <c r="E30" s="76">
        <f>(E17*61)/100</f>
        <v>12.2</v>
      </c>
      <c r="F30" s="52">
        <v>10.0</v>
      </c>
      <c r="G30" s="34">
        <v>8.7</v>
      </c>
      <c r="H30" s="31">
        <v>15.0</v>
      </c>
      <c r="I30" s="34">
        <v>6.45</v>
      </c>
      <c r="J30" s="54">
        <f t="shared" ref="J30:J31" si="7">E30+G30+I30</f>
        <v>27.35</v>
      </c>
      <c r="K30" s="35">
        <v>13.0</v>
      </c>
    </row>
    <row r="31">
      <c r="A31" s="77" t="s">
        <v>67</v>
      </c>
      <c r="B31" s="31">
        <v>20.0</v>
      </c>
      <c r="C31" s="38">
        <f>(C17*28)/100</f>
        <v>4.2</v>
      </c>
      <c r="D31" s="80">
        <v>13.0</v>
      </c>
      <c r="E31" s="76">
        <f>(E17*49)/100</f>
        <v>9.8</v>
      </c>
      <c r="F31" s="52">
        <v>9.0</v>
      </c>
      <c r="G31" s="34">
        <v>9.15</v>
      </c>
      <c r="H31" s="31">
        <v>16.0</v>
      </c>
      <c r="I31" s="34">
        <v>6.0</v>
      </c>
      <c r="J31" s="54">
        <f t="shared" si="7"/>
        <v>24.95</v>
      </c>
      <c r="K31" s="35">
        <v>14.0</v>
      </c>
    </row>
    <row r="32">
      <c r="A32" s="77" t="s">
        <v>68</v>
      </c>
      <c r="B32" s="31">
        <v>3.0</v>
      </c>
      <c r="C32" s="32">
        <f>(C17*84)/100</f>
        <v>12.6</v>
      </c>
      <c r="D32" s="80">
        <v>10.0</v>
      </c>
      <c r="E32" s="71">
        <f>(E17*58)/100</f>
        <v>11.6</v>
      </c>
      <c r="F32" s="68"/>
      <c r="G32" s="38"/>
      <c r="H32" s="36"/>
      <c r="I32" s="37"/>
      <c r="J32" s="54">
        <f t="shared" ref="J32:J36" si="8">C32+E32+G32+I32</f>
        <v>24.2</v>
      </c>
      <c r="K32" s="35">
        <v>15.0</v>
      </c>
    </row>
    <row r="33">
      <c r="A33" s="77" t="s">
        <v>69</v>
      </c>
      <c r="B33" s="31">
        <v>17.0</v>
      </c>
      <c r="C33" s="38">
        <f>(C17*37)/100</f>
        <v>5.55</v>
      </c>
      <c r="D33" s="80">
        <v>15.0</v>
      </c>
      <c r="E33" s="71">
        <f>(E17*43)/100</f>
        <v>8.6</v>
      </c>
      <c r="F33" s="68"/>
      <c r="G33" s="38"/>
      <c r="H33" s="36"/>
      <c r="I33" s="37"/>
      <c r="J33" s="54">
        <f t="shared" si="8"/>
        <v>14.15</v>
      </c>
      <c r="K33" s="35">
        <v>16.0</v>
      </c>
    </row>
    <row r="34">
      <c r="A34" s="77" t="s">
        <v>70</v>
      </c>
      <c r="B34" s="31" t="s">
        <v>40</v>
      </c>
      <c r="C34" s="38">
        <v>0.0</v>
      </c>
      <c r="D34" s="80">
        <v>7.0</v>
      </c>
      <c r="E34" s="71">
        <f>(E17*67)/100</f>
        <v>13.4</v>
      </c>
      <c r="F34" s="68"/>
      <c r="G34" s="38"/>
      <c r="H34" s="36"/>
      <c r="I34" s="37"/>
      <c r="J34" s="54">
        <f t="shared" si="8"/>
        <v>13.4</v>
      </c>
      <c r="K34" s="35">
        <v>17.0</v>
      </c>
    </row>
    <row r="35">
      <c r="A35" s="30" t="s">
        <v>71</v>
      </c>
      <c r="B35" s="36"/>
      <c r="C35" s="38"/>
      <c r="D35" s="68"/>
      <c r="E35" s="38"/>
      <c r="F35" s="52">
        <v>13.0</v>
      </c>
      <c r="G35" s="38">
        <v>7.35</v>
      </c>
      <c r="H35" s="31">
        <v>17.0</v>
      </c>
      <c r="I35" s="35">
        <v>5.55</v>
      </c>
      <c r="J35" s="54">
        <f t="shared" si="8"/>
        <v>12.9</v>
      </c>
      <c r="K35" s="35">
        <v>18.0</v>
      </c>
    </row>
    <row r="36">
      <c r="A36" s="30" t="s">
        <v>37</v>
      </c>
      <c r="B36" s="36"/>
      <c r="C36" s="38"/>
      <c r="D36" s="80">
        <v>8.0</v>
      </c>
      <c r="E36" s="71">
        <f>(E17*64)/100</f>
        <v>12.8</v>
      </c>
      <c r="F36" s="68"/>
      <c r="G36" s="38"/>
      <c r="H36" s="36"/>
      <c r="I36" s="37"/>
      <c r="J36" s="54">
        <f t="shared" si="8"/>
        <v>12.8</v>
      </c>
      <c r="K36" s="35">
        <v>19.0</v>
      </c>
    </row>
    <row r="37">
      <c r="A37" s="23" t="s">
        <v>72</v>
      </c>
      <c r="B37" s="63"/>
      <c r="C37" s="27"/>
      <c r="D37" s="54"/>
      <c r="E37" s="27"/>
      <c r="F37" s="54"/>
      <c r="G37" s="27"/>
      <c r="H37" s="55">
        <v>7.0</v>
      </c>
      <c r="I37" s="82">
        <v>10.05</v>
      </c>
      <c r="J37" s="54">
        <f t="shared" ref="J37:J39" si="9">E37+G37+I37</f>
        <v>10.05</v>
      </c>
      <c r="K37" s="35">
        <v>20.0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>
      <c r="A38" s="84" t="s">
        <v>73</v>
      </c>
      <c r="B38" s="36"/>
      <c r="C38" s="38"/>
      <c r="D38" s="68"/>
      <c r="E38" s="38"/>
      <c r="F38" s="68"/>
      <c r="G38" s="38"/>
      <c r="H38" s="31">
        <v>9.0</v>
      </c>
      <c r="I38" s="82">
        <v>9.15</v>
      </c>
      <c r="J38" s="54">
        <f t="shared" si="9"/>
        <v>9.15</v>
      </c>
      <c r="K38" s="35">
        <v>21.0</v>
      </c>
    </row>
    <row r="39">
      <c r="A39" s="84" t="s">
        <v>74</v>
      </c>
      <c r="B39" s="36"/>
      <c r="C39" s="38"/>
      <c r="D39" s="68"/>
      <c r="E39" s="38"/>
      <c r="F39" s="68"/>
      <c r="G39" s="38"/>
      <c r="H39" s="31">
        <v>12.0</v>
      </c>
      <c r="I39" s="82">
        <v>7.8</v>
      </c>
      <c r="J39" s="54">
        <f t="shared" si="9"/>
        <v>7.8</v>
      </c>
      <c r="K39" s="35">
        <v>22.0</v>
      </c>
    </row>
    <row r="40">
      <c r="A40" s="77" t="s">
        <v>75</v>
      </c>
      <c r="B40" s="31">
        <v>12.0</v>
      </c>
      <c r="C40" s="38">
        <f>(C17*52)/100</f>
        <v>7.8</v>
      </c>
      <c r="D40" s="68"/>
      <c r="E40" s="38"/>
      <c r="F40" s="68"/>
      <c r="G40" s="38"/>
      <c r="H40" s="36"/>
      <c r="I40" s="37"/>
      <c r="J40" s="54">
        <f t="shared" ref="J40:J43" si="10">C40+E40+G40+I40</f>
        <v>7.8</v>
      </c>
      <c r="K40" s="35">
        <v>22.0</v>
      </c>
    </row>
    <row r="41">
      <c r="A41" s="77" t="s">
        <v>76</v>
      </c>
      <c r="B41" s="31">
        <v>14.0</v>
      </c>
      <c r="C41" s="38">
        <f>(C17*46)/100</f>
        <v>6.9</v>
      </c>
      <c r="D41" s="68"/>
      <c r="E41" s="38"/>
      <c r="F41" s="68"/>
      <c r="G41" s="38"/>
      <c r="H41" s="36"/>
      <c r="I41" s="37"/>
      <c r="J41" s="54">
        <f t="shared" si="10"/>
        <v>6.9</v>
      </c>
      <c r="K41" s="35">
        <v>23.0</v>
      </c>
    </row>
    <row r="42">
      <c r="A42" s="77" t="s">
        <v>77</v>
      </c>
      <c r="B42" s="31">
        <v>15.0</v>
      </c>
      <c r="C42" s="38">
        <f>(C17*43)/100</f>
        <v>6.45</v>
      </c>
      <c r="D42" s="68"/>
      <c r="E42" s="38"/>
      <c r="F42" s="68"/>
      <c r="G42" s="38"/>
      <c r="H42" s="36"/>
      <c r="I42" s="37"/>
      <c r="J42" s="54">
        <f t="shared" si="10"/>
        <v>6.45</v>
      </c>
      <c r="K42" s="35">
        <v>24.0</v>
      </c>
    </row>
    <row r="43">
      <c r="A43" s="77" t="s">
        <v>78</v>
      </c>
      <c r="B43" s="55">
        <v>19.0</v>
      </c>
      <c r="C43" s="38">
        <f>(C17*31)/100</f>
        <v>4.65</v>
      </c>
      <c r="D43" s="68"/>
      <c r="E43" s="38"/>
      <c r="F43" s="68"/>
      <c r="G43" s="38"/>
      <c r="H43" s="36"/>
      <c r="I43" s="37"/>
      <c r="J43" s="54">
        <f t="shared" si="10"/>
        <v>4.65</v>
      </c>
      <c r="K43" s="35">
        <v>25.0</v>
      </c>
    </row>
    <row r="45">
      <c r="A45" s="72" t="s">
        <v>45</v>
      </c>
    </row>
  </sheetData>
  <mergeCells count="16">
    <mergeCell ref="A1:K1"/>
    <mergeCell ref="A2:A4"/>
    <mergeCell ref="B2:C4"/>
    <mergeCell ref="D2:E4"/>
    <mergeCell ref="F2:G4"/>
    <mergeCell ref="J2:J4"/>
    <mergeCell ref="K2:K4"/>
    <mergeCell ref="J14:J16"/>
    <mergeCell ref="K14:K16"/>
    <mergeCell ref="H2:I4"/>
    <mergeCell ref="A13:K13"/>
    <mergeCell ref="A14:A16"/>
    <mergeCell ref="B14:C16"/>
    <mergeCell ref="D14:E16"/>
    <mergeCell ref="F14:G16"/>
    <mergeCell ref="H14:I1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88"/>
    <col customWidth="1" min="2" max="9" width="7.75"/>
  </cols>
  <sheetData>
    <row r="1">
      <c r="A1" s="1" t="s">
        <v>79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20.0</v>
      </c>
      <c r="F5" s="18" t="s">
        <v>9</v>
      </c>
      <c r="G5" s="20">
        <v>15.0</v>
      </c>
      <c r="H5" s="18" t="s">
        <v>9</v>
      </c>
      <c r="I5" s="20">
        <v>15.0</v>
      </c>
      <c r="J5" s="21"/>
      <c r="K5" s="22"/>
    </row>
    <row r="6">
      <c r="A6" s="77" t="s">
        <v>80</v>
      </c>
      <c r="B6" s="24">
        <v>1.0</v>
      </c>
      <c r="C6" s="25">
        <v>15.0</v>
      </c>
      <c r="D6" s="85">
        <v>1.0</v>
      </c>
      <c r="E6" s="79">
        <v>20.0</v>
      </c>
      <c r="F6" s="24">
        <v>4.0</v>
      </c>
      <c r="G6" s="27">
        <v>11.85</v>
      </c>
      <c r="H6" s="24">
        <v>1.0</v>
      </c>
      <c r="I6" s="26">
        <v>15.0</v>
      </c>
      <c r="J6" s="54">
        <f>C6+E6+I6</f>
        <v>50</v>
      </c>
      <c r="K6" s="29">
        <v>1.0</v>
      </c>
    </row>
    <row r="7">
      <c r="A7" s="77" t="s">
        <v>81</v>
      </c>
      <c r="B7" s="31">
        <v>3.0</v>
      </c>
      <c r="C7" s="33">
        <f>(C5*84)/100</f>
        <v>12.6</v>
      </c>
      <c r="D7" s="80">
        <v>2.0</v>
      </c>
      <c r="E7" s="76">
        <f>(E5*90)/100</f>
        <v>18</v>
      </c>
      <c r="F7" s="31">
        <v>3.0</v>
      </c>
      <c r="G7" s="34">
        <v>12.6</v>
      </c>
      <c r="H7" s="31">
        <v>4.0</v>
      </c>
      <c r="I7" s="35">
        <v>11.85</v>
      </c>
      <c r="J7" s="54">
        <f>C7+E7+G7</f>
        <v>43.2</v>
      </c>
      <c r="K7" s="35">
        <v>2.0</v>
      </c>
    </row>
    <row r="8">
      <c r="A8" s="77" t="s">
        <v>82</v>
      </c>
      <c r="B8" s="31">
        <v>5.0</v>
      </c>
      <c r="C8" s="33">
        <f>(C5*75)/100</f>
        <v>11.25</v>
      </c>
      <c r="D8" s="80">
        <v>3.0</v>
      </c>
      <c r="E8" s="76">
        <f>(E5*84)/100</f>
        <v>16.8</v>
      </c>
      <c r="F8" s="31">
        <v>1.0</v>
      </c>
      <c r="G8" s="34">
        <v>15.0</v>
      </c>
      <c r="H8" s="36"/>
      <c r="I8" s="37"/>
      <c r="J8" s="54">
        <f>C8+E8+G8+I8</f>
        <v>43.05</v>
      </c>
      <c r="K8" s="35">
        <v>3.0</v>
      </c>
    </row>
    <row r="9">
      <c r="A9" s="77" t="s">
        <v>83</v>
      </c>
      <c r="B9" s="31">
        <v>2.0</v>
      </c>
      <c r="C9" s="33">
        <f>(C5*90)/100</f>
        <v>13.5</v>
      </c>
      <c r="D9" s="80">
        <v>4.0</v>
      </c>
      <c r="E9" s="76">
        <f>(E5*79)/100</f>
        <v>15.8</v>
      </c>
      <c r="F9" s="31">
        <v>6.0</v>
      </c>
      <c r="G9" s="38">
        <v>10.65</v>
      </c>
      <c r="H9" s="31">
        <v>3.0</v>
      </c>
      <c r="I9" s="34">
        <v>12.6</v>
      </c>
      <c r="J9" s="54">
        <f>C9+E9+I9</f>
        <v>41.9</v>
      </c>
      <c r="K9" s="35">
        <v>4.0</v>
      </c>
    </row>
    <row r="10">
      <c r="A10" s="77" t="s">
        <v>84</v>
      </c>
      <c r="B10" s="31">
        <v>4.0</v>
      </c>
      <c r="C10" s="33">
        <f>(C5*79)/100</f>
        <v>11.85</v>
      </c>
      <c r="D10" s="80">
        <v>6.0</v>
      </c>
      <c r="E10" s="76">
        <f>(E5*71)/100</f>
        <v>14.2</v>
      </c>
      <c r="F10" s="31">
        <v>2.0</v>
      </c>
      <c r="G10" s="34">
        <v>13.5</v>
      </c>
      <c r="H10" s="36"/>
      <c r="I10" s="37"/>
      <c r="J10" s="54">
        <f t="shared" ref="J10:J11" si="1">C10+E10+G10+I10</f>
        <v>39.55</v>
      </c>
      <c r="K10" s="35">
        <v>5.0</v>
      </c>
    </row>
    <row r="11">
      <c r="A11" s="77" t="s">
        <v>85</v>
      </c>
      <c r="B11" s="31">
        <v>6.0</v>
      </c>
      <c r="C11" s="25">
        <f>(C5*71)/100</f>
        <v>10.65</v>
      </c>
      <c r="D11" s="80">
        <v>5.0</v>
      </c>
      <c r="E11" s="76">
        <f>(E5*75)/100</f>
        <v>15</v>
      </c>
      <c r="F11" s="36"/>
      <c r="G11" s="38"/>
      <c r="H11" s="31">
        <v>2.0</v>
      </c>
      <c r="I11" s="34">
        <v>13.5</v>
      </c>
      <c r="J11" s="54">
        <f t="shared" si="1"/>
        <v>39.15</v>
      </c>
      <c r="K11" s="35">
        <v>6.0</v>
      </c>
    </row>
    <row r="12">
      <c r="A12" s="77" t="s">
        <v>86</v>
      </c>
      <c r="B12" s="31">
        <v>7.0</v>
      </c>
      <c r="C12" s="32">
        <f>(C5*67)/100</f>
        <v>10.05</v>
      </c>
      <c r="D12" s="80">
        <v>7.0</v>
      </c>
      <c r="E12" s="76">
        <f>(E5*67)/100</f>
        <v>13.4</v>
      </c>
      <c r="F12" s="31">
        <v>5.0</v>
      </c>
      <c r="G12" s="34">
        <v>11.25</v>
      </c>
      <c r="H12" s="31">
        <v>5.0</v>
      </c>
      <c r="I12" s="34">
        <v>11.25</v>
      </c>
      <c r="J12" s="54">
        <f>E12+G12+I12</f>
        <v>35.9</v>
      </c>
      <c r="K12" s="35">
        <v>7.0</v>
      </c>
    </row>
    <row r="13">
      <c r="A13" s="86"/>
      <c r="B13" s="31"/>
      <c r="C13" s="38"/>
      <c r="D13" s="36"/>
      <c r="E13" s="38"/>
      <c r="F13" s="36"/>
      <c r="G13" s="38"/>
      <c r="H13" s="36"/>
      <c r="I13" s="37"/>
      <c r="J13" s="87"/>
      <c r="K13" s="37"/>
    </row>
    <row r="14">
      <c r="A14" s="88"/>
      <c r="B14" s="40"/>
      <c r="C14" s="42"/>
      <c r="D14" s="41"/>
      <c r="E14" s="42"/>
      <c r="F14" s="41"/>
      <c r="G14" s="42"/>
      <c r="H14" s="41"/>
      <c r="I14" s="89"/>
      <c r="J14" s="90"/>
      <c r="K14" s="89"/>
    </row>
    <row r="15">
      <c r="A15" s="45" t="s">
        <v>87</v>
      </c>
      <c r="B15" s="2"/>
      <c r="C15" s="2"/>
      <c r="D15" s="2"/>
      <c r="E15" s="2"/>
      <c r="F15" s="2"/>
      <c r="G15" s="2"/>
      <c r="H15" s="2"/>
      <c r="I15" s="2"/>
      <c r="J15" s="2"/>
      <c r="K15" s="3"/>
    </row>
    <row r="16">
      <c r="A16" s="4" t="s">
        <v>1</v>
      </c>
      <c r="B16" s="5" t="s">
        <v>2</v>
      </c>
      <c r="C16" s="3"/>
      <c r="D16" s="5" t="s">
        <v>3</v>
      </c>
      <c r="E16" s="3"/>
      <c r="F16" s="5" t="s">
        <v>4</v>
      </c>
      <c r="G16" s="3"/>
      <c r="H16" s="5" t="s">
        <v>5</v>
      </c>
      <c r="I16" s="3"/>
      <c r="J16" s="6" t="s">
        <v>6</v>
      </c>
      <c r="K16" s="7" t="s">
        <v>7</v>
      </c>
    </row>
    <row r="17">
      <c r="A17" s="9"/>
      <c r="B17" s="9"/>
      <c r="C17" s="10"/>
      <c r="D17" s="9"/>
      <c r="E17" s="10"/>
      <c r="F17" s="9"/>
      <c r="G17" s="10"/>
      <c r="H17" s="9"/>
      <c r="I17" s="10"/>
      <c r="J17" s="11"/>
      <c r="K17" s="12"/>
    </row>
    <row r="18">
      <c r="A18" s="13"/>
      <c r="B18" s="13"/>
      <c r="C18" s="14"/>
      <c r="D18" s="13"/>
      <c r="E18" s="14"/>
      <c r="F18" s="13"/>
      <c r="G18" s="14"/>
      <c r="H18" s="13"/>
      <c r="I18" s="14"/>
      <c r="J18" s="15"/>
      <c r="K18" s="16"/>
    </row>
    <row r="19">
      <c r="A19" s="17" t="s">
        <v>8</v>
      </c>
      <c r="B19" s="18" t="s">
        <v>9</v>
      </c>
      <c r="C19" s="19">
        <v>15.0</v>
      </c>
      <c r="D19" s="18" t="s">
        <v>9</v>
      </c>
      <c r="E19" s="19">
        <v>20.0</v>
      </c>
      <c r="F19" s="18" t="s">
        <v>9</v>
      </c>
      <c r="G19" s="20">
        <v>15.0</v>
      </c>
      <c r="H19" s="18" t="s">
        <v>9</v>
      </c>
      <c r="I19" s="20">
        <v>15.0</v>
      </c>
      <c r="J19" s="21"/>
      <c r="K19" s="22"/>
    </row>
    <row r="20">
      <c r="A20" s="77" t="s">
        <v>88</v>
      </c>
      <c r="B20" s="31">
        <v>3.0</v>
      </c>
      <c r="C20" s="33">
        <f>(C19*84)/100</f>
        <v>12.6</v>
      </c>
      <c r="D20" s="78">
        <v>1.0</v>
      </c>
      <c r="E20" s="79">
        <v>20.0</v>
      </c>
      <c r="F20" s="52">
        <v>1.0</v>
      </c>
      <c r="G20" s="34">
        <v>15.0</v>
      </c>
      <c r="H20" s="36"/>
      <c r="I20" s="37"/>
      <c r="J20" s="54">
        <f>C20+E20+G20+I20</f>
        <v>47.6</v>
      </c>
      <c r="K20" s="35">
        <v>1.0</v>
      </c>
    </row>
    <row r="21">
      <c r="A21" s="77" t="s">
        <v>89</v>
      </c>
      <c r="B21" s="55">
        <v>1.0</v>
      </c>
      <c r="C21" s="25">
        <v>15.0</v>
      </c>
      <c r="D21" s="80">
        <v>3.0</v>
      </c>
      <c r="E21" s="76">
        <f>(E19*84)/100</f>
        <v>16.8</v>
      </c>
      <c r="F21" s="55">
        <v>5.0</v>
      </c>
      <c r="G21" s="27">
        <v>11.25</v>
      </c>
      <c r="H21" s="24">
        <v>3.0</v>
      </c>
      <c r="I21" s="33">
        <v>12.6</v>
      </c>
      <c r="J21" s="54">
        <f t="shared" ref="J21:J23" si="2">C21+E21+I21</f>
        <v>44.4</v>
      </c>
      <c r="K21" s="29">
        <v>2.0</v>
      </c>
    </row>
    <row r="22">
      <c r="A22" s="77" t="s">
        <v>90</v>
      </c>
      <c r="B22" s="31">
        <v>5.0</v>
      </c>
      <c r="C22" s="33">
        <f>(C19*75)/100</f>
        <v>11.25</v>
      </c>
      <c r="D22" s="80">
        <v>2.0</v>
      </c>
      <c r="E22" s="76">
        <f>(E19*90)/100</f>
        <v>18</v>
      </c>
      <c r="F22" s="52">
        <v>6.0</v>
      </c>
      <c r="G22" s="38">
        <v>10.65</v>
      </c>
      <c r="H22" s="31">
        <v>2.0</v>
      </c>
      <c r="I22" s="81">
        <v>13.5</v>
      </c>
      <c r="J22" s="54">
        <f t="shared" si="2"/>
        <v>42.75</v>
      </c>
      <c r="K22" s="35">
        <v>3.0</v>
      </c>
    </row>
    <row r="23">
      <c r="A23" s="77" t="s">
        <v>91</v>
      </c>
      <c r="B23" s="31">
        <v>2.0</v>
      </c>
      <c r="C23" s="33">
        <f>(C19*90)/100</f>
        <v>13.5</v>
      </c>
      <c r="D23" s="80">
        <v>4.0</v>
      </c>
      <c r="E23" s="76">
        <f>(E19*79)/100</f>
        <v>15.8</v>
      </c>
      <c r="F23" s="52">
        <v>7.0</v>
      </c>
      <c r="G23" s="38">
        <v>10.05</v>
      </c>
      <c r="H23" s="31">
        <v>6.0</v>
      </c>
      <c r="I23" s="81">
        <v>10.65</v>
      </c>
      <c r="J23" s="54">
        <f t="shared" si="2"/>
        <v>39.95</v>
      </c>
      <c r="K23" s="35">
        <v>4.0</v>
      </c>
    </row>
    <row r="24">
      <c r="A24" s="77" t="s">
        <v>92</v>
      </c>
      <c r="B24" s="31">
        <v>12.0</v>
      </c>
      <c r="C24" s="38">
        <f>(C19*52)/100</f>
        <v>7.8</v>
      </c>
      <c r="D24" s="80">
        <v>6.0</v>
      </c>
      <c r="E24" s="76">
        <f>(E19*71)/100</f>
        <v>14.2</v>
      </c>
      <c r="F24" s="52">
        <v>3.0</v>
      </c>
      <c r="G24" s="34">
        <v>12.6</v>
      </c>
      <c r="H24" s="31">
        <v>4.0</v>
      </c>
      <c r="I24" s="81">
        <v>11.85</v>
      </c>
      <c r="J24" s="54">
        <f>E24+G24+I24</f>
        <v>38.65</v>
      </c>
      <c r="K24" s="29">
        <v>5.0</v>
      </c>
    </row>
    <row r="25">
      <c r="A25" s="77" t="s">
        <v>93</v>
      </c>
      <c r="B25" s="55">
        <v>7.0</v>
      </c>
      <c r="C25" s="33">
        <f>(C19*67)/100</f>
        <v>10.05</v>
      </c>
      <c r="D25" s="54"/>
      <c r="E25" s="27"/>
      <c r="F25" s="52">
        <v>2.0</v>
      </c>
      <c r="G25" s="34">
        <v>13.5</v>
      </c>
      <c r="H25" s="31">
        <v>1.0</v>
      </c>
      <c r="I25" s="91">
        <v>15.0</v>
      </c>
      <c r="J25" s="54">
        <f>C25+E25+G25+I25</f>
        <v>38.55</v>
      </c>
      <c r="K25" s="35">
        <v>6.0</v>
      </c>
    </row>
    <row r="26">
      <c r="A26" s="77" t="s">
        <v>94</v>
      </c>
      <c r="B26" s="31">
        <v>6.0</v>
      </c>
      <c r="C26" s="25">
        <f>(C19*71)/100</f>
        <v>10.65</v>
      </c>
      <c r="D26" s="80">
        <v>8.0</v>
      </c>
      <c r="E26" s="76">
        <f>(E19*64)/100</f>
        <v>12.8</v>
      </c>
      <c r="F26" s="52">
        <v>4.0</v>
      </c>
      <c r="G26" s="34">
        <v>11.85</v>
      </c>
      <c r="H26" s="31">
        <v>11.0</v>
      </c>
      <c r="I26" s="82">
        <v>8.25</v>
      </c>
      <c r="J26" s="54">
        <f>C26+E26+G26</f>
        <v>35.3</v>
      </c>
      <c r="K26" s="35">
        <v>7.0</v>
      </c>
    </row>
    <row r="27">
      <c r="A27" s="77" t="s">
        <v>95</v>
      </c>
      <c r="B27" s="55">
        <v>10.0</v>
      </c>
      <c r="C27" s="38">
        <f>(C19*58)/100</f>
        <v>8.7</v>
      </c>
      <c r="D27" s="80">
        <v>7.0</v>
      </c>
      <c r="E27" s="76">
        <f>(E19*67)/100</f>
        <v>13.4</v>
      </c>
      <c r="F27" s="52">
        <v>8.0</v>
      </c>
      <c r="G27" s="34">
        <v>9.6</v>
      </c>
      <c r="H27" s="31">
        <v>7.0</v>
      </c>
      <c r="I27" s="81">
        <v>10.05</v>
      </c>
      <c r="J27" s="54">
        <f>E27+G27+I27</f>
        <v>33.05</v>
      </c>
      <c r="K27" s="29">
        <v>8.0</v>
      </c>
    </row>
    <row r="28">
      <c r="A28" s="77" t="s">
        <v>96</v>
      </c>
      <c r="B28" s="31">
        <v>8.0</v>
      </c>
      <c r="C28" s="76">
        <f>(C19*64)/100</f>
        <v>9.6</v>
      </c>
      <c r="D28" s="80">
        <v>14.0</v>
      </c>
      <c r="E28" s="76">
        <f>(E19*46)/100</f>
        <v>9.2</v>
      </c>
      <c r="F28" s="68"/>
      <c r="G28" s="38"/>
      <c r="H28" s="31">
        <v>5.0</v>
      </c>
      <c r="I28" s="81">
        <v>11.25</v>
      </c>
      <c r="J28" s="54">
        <f>C28+E28+G28+I28</f>
        <v>30.05</v>
      </c>
      <c r="K28" s="35">
        <v>9.0</v>
      </c>
    </row>
    <row r="29">
      <c r="A29" s="77" t="s">
        <v>97</v>
      </c>
      <c r="B29" s="31">
        <v>17.0</v>
      </c>
      <c r="C29" s="38">
        <f>(C19*37)/100</f>
        <v>5.55</v>
      </c>
      <c r="D29" s="80">
        <v>11.0</v>
      </c>
      <c r="E29" s="76">
        <f>(E19*55)/100</f>
        <v>11</v>
      </c>
      <c r="F29" s="52">
        <v>12.0</v>
      </c>
      <c r="G29" s="34">
        <v>7.8</v>
      </c>
      <c r="H29" s="31">
        <v>13.0</v>
      </c>
      <c r="I29" s="81">
        <v>7.35</v>
      </c>
      <c r="J29" s="54">
        <f>E29+G29+I29</f>
        <v>26.15</v>
      </c>
      <c r="K29" s="35">
        <v>10.0</v>
      </c>
    </row>
    <row r="30">
      <c r="A30" s="77" t="s">
        <v>98</v>
      </c>
      <c r="B30" s="31">
        <v>20.0</v>
      </c>
      <c r="C30" s="34">
        <f>(C19*28)/100</f>
        <v>4.2</v>
      </c>
      <c r="D30" s="80">
        <v>10.0</v>
      </c>
      <c r="E30" s="76">
        <f>(E19*58)/100</f>
        <v>11.6</v>
      </c>
      <c r="F30" s="52">
        <v>14.0</v>
      </c>
      <c r="G30" s="34">
        <v>6.9</v>
      </c>
      <c r="H30" s="36"/>
      <c r="I30" s="37"/>
      <c r="J30" s="54">
        <f t="shared" ref="J30:J52" si="3">C30+E30+G30+I30</f>
        <v>22.7</v>
      </c>
      <c r="K30" s="29">
        <v>11.0</v>
      </c>
    </row>
    <row r="31">
      <c r="A31" s="77" t="s">
        <v>99</v>
      </c>
      <c r="B31" s="31">
        <v>9.0</v>
      </c>
      <c r="C31" s="38">
        <f>(C19*61)/100</f>
        <v>9.15</v>
      </c>
      <c r="D31" s="80">
        <v>9.0</v>
      </c>
      <c r="E31" s="71">
        <f>(E19*61)/100</f>
        <v>12.2</v>
      </c>
      <c r="F31" s="68"/>
      <c r="G31" s="38"/>
      <c r="H31" s="36"/>
      <c r="I31" s="37"/>
      <c r="J31" s="54">
        <f t="shared" si="3"/>
        <v>21.35</v>
      </c>
      <c r="K31" s="35">
        <v>12.0</v>
      </c>
    </row>
    <row r="32">
      <c r="A32" s="30" t="s">
        <v>100</v>
      </c>
      <c r="B32" s="36"/>
      <c r="C32" s="38"/>
      <c r="D32" s="68"/>
      <c r="E32" s="38"/>
      <c r="F32" s="52">
        <v>9.0</v>
      </c>
      <c r="G32" s="38">
        <v>9.15</v>
      </c>
      <c r="H32" s="31">
        <v>8.0</v>
      </c>
      <c r="I32" s="82">
        <v>9.6</v>
      </c>
      <c r="J32" s="54">
        <f t="shared" si="3"/>
        <v>18.75</v>
      </c>
      <c r="K32" s="35">
        <v>13.0</v>
      </c>
    </row>
    <row r="33">
      <c r="A33" s="77" t="s">
        <v>101</v>
      </c>
      <c r="B33" s="55">
        <v>16.0</v>
      </c>
      <c r="C33" s="38">
        <f>(C19*40)/100</f>
        <v>6</v>
      </c>
      <c r="D33" s="80">
        <v>13.0</v>
      </c>
      <c r="E33" s="71">
        <f>(E19*49)/100</f>
        <v>9.8</v>
      </c>
      <c r="F33" s="68"/>
      <c r="G33" s="38"/>
      <c r="H33" s="36"/>
      <c r="I33" s="37"/>
      <c r="J33" s="54">
        <f t="shared" si="3"/>
        <v>15.8</v>
      </c>
      <c r="K33" s="29">
        <v>14.0</v>
      </c>
    </row>
    <row r="34">
      <c r="A34" s="77" t="s">
        <v>102</v>
      </c>
      <c r="B34" s="55">
        <v>19.0</v>
      </c>
      <c r="C34" s="38">
        <f>(C19*31)/100</f>
        <v>4.65</v>
      </c>
      <c r="D34" s="80">
        <v>12.0</v>
      </c>
      <c r="E34" s="71">
        <f>(E19*52)/100</f>
        <v>10.4</v>
      </c>
      <c r="F34" s="68"/>
      <c r="G34" s="38"/>
      <c r="H34" s="36"/>
      <c r="I34" s="37"/>
      <c r="J34" s="54">
        <f t="shared" si="3"/>
        <v>15.05</v>
      </c>
      <c r="K34" s="35">
        <v>15.0</v>
      </c>
    </row>
    <row r="35">
      <c r="A35" s="30" t="s">
        <v>103</v>
      </c>
      <c r="B35" s="36"/>
      <c r="C35" s="27"/>
      <c r="D35" s="80">
        <v>5.0</v>
      </c>
      <c r="E35" s="71">
        <f>(E19*75)/100</f>
        <v>15</v>
      </c>
      <c r="F35" s="68"/>
      <c r="G35" s="38"/>
      <c r="H35" s="36"/>
      <c r="I35" s="37"/>
      <c r="J35" s="54">
        <f t="shared" si="3"/>
        <v>15</v>
      </c>
      <c r="K35" s="35">
        <v>16.0</v>
      </c>
    </row>
    <row r="36">
      <c r="A36" s="77" t="s">
        <v>104</v>
      </c>
      <c r="B36" s="55">
        <v>4.0</v>
      </c>
      <c r="C36" s="32">
        <f>(C19*79)/100</f>
        <v>11.85</v>
      </c>
      <c r="D36" s="68"/>
      <c r="E36" s="38"/>
      <c r="F36" s="68"/>
      <c r="G36" s="38"/>
      <c r="H36" s="36"/>
      <c r="I36" s="37"/>
      <c r="J36" s="54">
        <f t="shared" si="3"/>
        <v>11.85</v>
      </c>
      <c r="K36" s="29">
        <v>17.0</v>
      </c>
    </row>
    <row r="37">
      <c r="A37" s="77" t="s">
        <v>105</v>
      </c>
      <c r="B37" s="31">
        <v>21.0</v>
      </c>
      <c r="C37" s="38">
        <f>(C19*26)/100</f>
        <v>3.9</v>
      </c>
      <c r="D37" s="68"/>
      <c r="E37" s="38"/>
      <c r="F37" s="52">
        <v>13.0</v>
      </c>
      <c r="G37" s="38">
        <v>7.35</v>
      </c>
      <c r="H37" s="36"/>
      <c r="I37" s="37"/>
      <c r="J37" s="54">
        <f t="shared" si="3"/>
        <v>11.25</v>
      </c>
      <c r="K37" s="35">
        <v>18.0</v>
      </c>
    </row>
    <row r="38">
      <c r="A38" s="77" t="s">
        <v>106</v>
      </c>
      <c r="B38" s="55">
        <v>22.0</v>
      </c>
      <c r="C38" s="38">
        <f>(C19*24)/100</f>
        <v>3.6</v>
      </c>
      <c r="D38" s="68"/>
      <c r="E38" s="38"/>
      <c r="F38" s="52">
        <v>15.0</v>
      </c>
      <c r="G38" s="38">
        <v>6.45</v>
      </c>
      <c r="H38" s="36"/>
      <c r="I38" s="37"/>
      <c r="J38" s="54">
        <f t="shared" si="3"/>
        <v>10.05</v>
      </c>
      <c r="K38" s="35">
        <v>19.0</v>
      </c>
    </row>
    <row r="39">
      <c r="A39" s="23" t="s">
        <v>107</v>
      </c>
      <c r="B39" s="63"/>
      <c r="C39" s="27"/>
      <c r="D39" s="54"/>
      <c r="E39" s="27"/>
      <c r="F39" s="54"/>
      <c r="G39" s="27"/>
      <c r="H39" s="55">
        <v>9.0</v>
      </c>
      <c r="I39" s="82">
        <v>9.15</v>
      </c>
      <c r="J39" s="54">
        <f t="shared" si="3"/>
        <v>9.15</v>
      </c>
      <c r="K39" s="35">
        <v>20.0</v>
      </c>
    </row>
    <row r="40">
      <c r="A40" s="84" t="s">
        <v>108</v>
      </c>
      <c r="B40" s="36"/>
      <c r="C40" s="38"/>
      <c r="D40" s="68"/>
      <c r="E40" s="38"/>
      <c r="F40" s="68"/>
      <c r="G40" s="38"/>
      <c r="H40" s="31">
        <v>10.0</v>
      </c>
      <c r="I40" s="82">
        <v>8.7</v>
      </c>
      <c r="J40" s="54">
        <f t="shared" si="3"/>
        <v>8.7</v>
      </c>
      <c r="K40" s="35">
        <v>21.0</v>
      </c>
    </row>
    <row r="41">
      <c r="A41" s="30" t="s">
        <v>109</v>
      </c>
      <c r="B41" s="36"/>
      <c r="C41" s="38"/>
      <c r="D41" s="68"/>
      <c r="E41" s="38"/>
      <c r="F41" s="52">
        <v>10.0</v>
      </c>
      <c r="G41" s="38">
        <v>8.7</v>
      </c>
      <c r="H41" s="36"/>
      <c r="I41" s="37"/>
      <c r="J41" s="54">
        <f t="shared" si="3"/>
        <v>8.7</v>
      </c>
      <c r="K41" s="35">
        <v>21.0</v>
      </c>
    </row>
    <row r="42">
      <c r="A42" s="30" t="s">
        <v>110</v>
      </c>
      <c r="B42" s="36"/>
      <c r="C42" s="38"/>
      <c r="D42" s="80">
        <v>15.0</v>
      </c>
      <c r="E42" s="71">
        <f>(E19*43)/100</f>
        <v>8.6</v>
      </c>
      <c r="F42" s="68"/>
      <c r="G42" s="38"/>
      <c r="H42" s="36"/>
      <c r="I42" s="37"/>
      <c r="J42" s="54">
        <f t="shared" si="3"/>
        <v>8.6</v>
      </c>
      <c r="K42" s="29">
        <v>22.0</v>
      </c>
    </row>
    <row r="43">
      <c r="A43" s="84" t="s">
        <v>111</v>
      </c>
      <c r="B43" s="36"/>
      <c r="C43" s="38"/>
      <c r="D43" s="68"/>
      <c r="E43" s="38"/>
      <c r="F43" s="52">
        <v>11.0</v>
      </c>
      <c r="G43" s="38">
        <v>8.25</v>
      </c>
      <c r="H43" s="36"/>
      <c r="I43" s="37"/>
      <c r="J43" s="54">
        <f t="shared" si="3"/>
        <v>8.25</v>
      </c>
      <c r="K43" s="35">
        <v>23.0</v>
      </c>
    </row>
    <row r="44">
      <c r="A44" s="77" t="s">
        <v>112</v>
      </c>
      <c r="B44" s="31">
        <v>11.0</v>
      </c>
      <c r="C44" s="38">
        <f>(C19*55)/100</f>
        <v>8.25</v>
      </c>
      <c r="D44" s="68"/>
      <c r="E44" s="38"/>
      <c r="F44" s="68"/>
      <c r="G44" s="38"/>
      <c r="H44" s="36"/>
      <c r="I44" s="37"/>
      <c r="J44" s="54">
        <f t="shared" si="3"/>
        <v>8.25</v>
      </c>
      <c r="K44" s="35">
        <v>23.0</v>
      </c>
    </row>
    <row r="45">
      <c r="A45" s="84" t="s">
        <v>113</v>
      </c>
      <c r="B45" s="36"/>
      <c r="C45" s="38"/>
      <c r="D45" s="68"/>
      <c r="E45" s="38"/>
      <c r="F45" s="68"/>
      <c r="G45" s="38"/>
      <c r="H45" s="31">
        <v>12.0</v>
      </c>
      <c r="I45" s="82">
        <v>7.8</v>
      </c>
      <c r="J45" s="54">
        <f t="shared" si="3"/>
        <v>7.8</v>
      </c>
      <c r="K45" s="29">
        <v>24.0</v>
      </c>
    </row>
    <row r="46">
      <c r="A46" s="77" t="s">
        <v>114</v>
      </c>
      <c r="B46" s="55">
        <v>13.0</v>
      </c>
      <c r="C46" s="38">
        <f>(C19*49)/100</f>
        <v>7.35</v>
      </c>
      <c r="D46" s="68"/>
      <c r="E46" s="38"/>
      <c r="F46" s="68"/>
      <c r="G46" s="38"/>
      <c r="H46" s="36"/>
      <c r="I46" s="37"/>
      <c r="J46" s="54">
        <f t="shared" si="3"/>
        <v>7.35</v>
      </c>
      <c r="K46" s="35">
        <v>25.0</v>
      </c>
    </row>
    <row r="47">
      <c r="A47" s="84" t="s">
        <v>115</v>
      </c>
      <c r="B47" s="36"/>
      <c r="C47" s="38"/>
      <c r="D47" s="68"/>
      <c r="E47" s="38"/>
      <c r="F47" s="68"/>
      <c r="G47" s="38"/>
      <c r="H47" s="31">
        <v>14.0</v>
      </c>
      <c r="I47" s="82">
        <v>6.9</v>
      </c>
      <c r="J47" s="54">
        <f t="shared" si="3"/>
        <v>6.9</v>
      </c>
      <c r="K47" s="35">
        <v>26.0</v>
      </c>
    </row>
    <row r="48">
      <c r="A48" s="77" t="s">
        <v>116</v>
      </c>
      <c r="B48" s="31">
        <v>14.0</v>
      </c>
      <c r="C48" s="38">
        <f>(C19*46)/100</f>
        <v>6.9</v>
      </c>
      <c r="D48" s="68"/>
      <c r="E48" s="38"/>
      <c r="F48" s="68"/>
      <c r="G48" s="38"/>
      <c r="H48" s="36"/>
      <c r="I48" s="37"/>
      <c r="J48" s="54">
        <f t="shared" si="3"/>
        <v>6.9</v>
      </c>
      <c r="K48" s="29">
        <v>26.0</v>
      </c>
    </row>
    <row r="49">
      <c r="A49" s="84" t="s">
        <v>117</v>
      </c>
      <c r="B49" s="36"/>
      <c r="C49" s="38"/>
      <c r="D49" s="68"/>
      <c r="E49" s="38"/>
      <c r="F49" s="68"/>
      <c r="G49" s="38"/>
      <c r="H49" s="31">
        <v>15.0</v>
      </c>
      <c r="I49" s="82">
        <v>6.45</v>
      </c>
      <c r="J49" s="54">
        <f t="shared" si="3"/>
        <v>6.45</v>
      </c>
      <c r="K49" s="35">
        <v>27.0</v>
      </c>
    </row>
    <row r="50">
      <c r="A50" s="77" t="s">
        <v>118</v>
      </c>
      <c r="B50" s="31">
        <v>15.0</v>
      </c>
      <c r="C50" s="38">
        <f>(C19*43)/100</f>
        <v>6.45</v>
      </c>
      <c r="D50" s="68"/>
      <c r="E50" s="38"/>
      <c r="F50" s="68"/>
      <c r="G50" s="38"/>
      <c r="H50" s="36"/>
      <c r="I50" s="37"/>
      <c r="J50" s="54">
        <f t="shared" si="3"/>
        <v>6.45</v>
      </c>
      <c r="K50" s="35">
        <v>27.0</v>
      </c>
    </row>
    <row r="51">
      <c r="A51" s="84" t="s">
        <v>119</v>
      </c>
      <c r="B51" s="36"/>
      <c r="C51" s="38"/>
      <c r="D51" s="68"/>
      <c r="E51" s="38"/>
      <c r="F51" s="68"/>
      <c r="G51" s="38"/>
      <c r="H51" s="31">
        <v>16.0</v>
      </c>
      <c r="I51" s="35">
        <v>6.0</v>
      </c>
      <c r="J51" s="54">
        <f t="shared" si="3"/>
        <v>6</v>
      </c>
      <c r="K51" s="29">
        <v>28.0</v>
      </c>
    </row>
    <row r="52">
      <c r="A52" s="77" t="s">
        <v>120</v>
      </c>
      <c r="B52" s="31">
        <v>18.0</v>
      </c>
      <c r="C52" s="38">
        <f>(C19*34)/100</f>
        <v>5.1</v>
      </c>
      <c r="D52" s="68"/>
      <c r="E52" s="38"/>
      <c r="F52" s="68"/>
      <c r="G52" s="38"/>
      <c r="H52" s="36"/>
      <c r="I52" s="37"/>
      <c r="J52" s="54">
        <f t="shared" si="3"/>
        <v>5.1</v>
      </c>
      <c r="K52" s="35">
        <v>29.0</v>
      </c>
    </row>
  </sheetData>
  <mergeCells count="16">
    <mergeCell ref="A1:K1"/>
    <mergeCell ref="A2:A4"/>
    <mergeCell ref="B2:C4"/>
    <mergeCell ref="D2:E4"/>
    <mergeCell ref="F2:G4"/>
    <mergeCell ref="J2:J4"/>
    <mergeCell ref="K2:K4"/>
    <mergeCell ref="J16:J18"/>
    <mergeCell ref="K16:K18"/>
    <mergeCell ref="H2:I4"/>
    <mergeCell ref="A15:K15"/>
    <mergeCell ref="A16:A18"/>
    <mergeCell ref="B16:C18"/>
    <mergeCell ref="D16:E18"/>
    <mergeCell ref="F16:G18"/>
    <mergeCell ref="H16:I1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13"/>
    <col customWidth="1" min="2" max="9" width="7.75"/>
  </cols>
  <sheetData>
    <row r="1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20.0</v>
      </c>
      <c r="F5" s="18" t="s">
        <v>9</v>
      </c>
      <c r="G5" s="20">
        <v>15.0</v>
      </c>
      <c r="H5" s="18" t="s">
        <v>9</v>
      </c>
      <c r="I5" s="20">
        <v>15.0</v>
      </c>
      <c r="J5" s="21"/>
      <c r="K5" s="22"/>
    </row>
    <row r="6">
      <c r="A6" s="77" t="s">
        <v>122</v>
      </c>
      <c r="B6" s="31">
        <v>4.0</v>
      </c>
      <c r="C6" s="32">
        <f>(C5*79)/100</f>
        <v>11.85</v>
      </c>
      <c r="D6" s="31">
        <v>1.0</v>
      </c>
      <c r="E6" s="38">
        <v>20.0</v>
      </c>
      <c r="F6" s="36"/>
      <c r="G6" s="38"/>
      <c r="H6" s="36"/>
      <c r="I6" s="37"/>
      <c r="J6" s="92">
        <f>I6+G6+$E$6+C6</f>
        <v>31.85</v>
      </c>
      <c r="K6" s="35">
        <v>1.0</v>
      </c>
    </row>
    <row r="7">
      <c r="A7" s="77" t="s">
        <v>123</v>
      </c>
      <c r="B7" s="24">
        <v>1.0</v>
      </c>
      <c r="C7" s="69">
        <v>15.0</v>
      </c>
      <c r="D7" s="54"/>
      <c r="E7" s="27"/>
      <c r="F7" s="54"/>
      <c r="G7" s="27"/>
      <c r="H7" s="24">
        <v>1.0</v>
      </c>
      <c r="I7" s="27">
        <v>15.0</v>
      </c>
      <c r="J7" s="54">
        <f t="shared" ref="J7:J10" si="1">C7+E7+G7+I7</f>
        <v>30</v>
      </c>
      <c r="K7" s="29">
        <v>2.0</v>
      </c>
    </row>
    <row r="8">
      <c r="A8" s="77" t="s">
        <v>124</v>
      </c>
      <c r="B8" s="31">
        <v>2.0</v>
      </c>
      <c r="C8" s="32">
        <f>(C5*90)/100</f>
        <v>13.5</v>
      </c>
      <c r="D8" s="36"/>
      <c r="E8" s="38"/>
      <c r="F8" s="36"/>
      <c r="G8" s="38"/>
      <c r="H8" s="31">
        <v>3.0</v>
      </c>
      <c r="I8" s="35">
        <v>12.6</v>
      </c>
      <c r="J8" s="54">
        <f t="shared" si="1"/>
        <v>26.1</v>
      </c>
      <c r="K8" s="35">
        <v>3.0</v>
      </c>
    </row>
    <row r="9">
      <c r="A9" s="77" t="s">
        <v>125</v>
      </c>
      <c r="B9" s="31">
        <v>3.0</v>
      </c>
      <c r="C9" s="32">
        <f>(C5*84)/100</f>
        <v>12.6</v>
      </c>
      <c r="D9" s="36"/>
      <c r="E9" s="38"/>
      <c r="F9" s="36"/>
      <c r="G9" s="38"/>
      <c r="H9" s="31">
        <v>2.0</v>
      </c>
      <c r="I9" s="35">
        <v>13.5</v>
      </c>
      <c r="J9" s="54">
        <f t="shared" si="1"/>
        <v>26.1</v>
      </c>
      <c r="K9" s="35">
        <v>3.0</v>
      </c>
    </row>
    <row r="10">
      <c r="A10" s="77" t="s">
        <v>126</v>
      </c>
      <c r="B10" s="40">
        <v>5.0</v>
      </c>
      <c r="C10" s="32">
        <f>(C5*75)/100</f>
        <v>11.25</v>
      </c>
      <c r="D10" s="41"/>
      <c r="E10" s="42"/>
      <c r="F10" s="41"/>
      <c r="G10" s="42"/>
      <c r="H10" s="41"/>
      <c r="I10" s="89"/>
      <c r="J10" s="54">
        <f t="shared" si="1"/>
        <v>11.25</v>
      </c>
      <c r="K10" s="44">
        <v>4.0</v>
      </c>
    </row>
    <row r="11">
      <c r="A11" s="45" t="s">
        <v>127</v>
      </c>
      <c r="B11" s="2"/>
      <c r="C11" s="2"/>
      <c r="D11" s="2"/>
      <c r="E11" s="2"/>
      <c r="F11" s="2"/>
      <c r="G11" s="2"/>
      <c r="H11" s="2"/>
      <c r="I11" s="2"/>
      <c r="J11" s="2"/>
      <c r="K11" s="3"/>
    </row>
    <row r="12">
      <c r="A12" s="4" t="s">
        <v>1</v>
      </c>
      <c r="B12" s="5" t="s">
        <v>2</v>
      </c>
      <c r="C12" s="3"/>
      <c r="D12" s="5" t="s">
        <v>3</v>
      </c>
      <c r="E12" s="3"/>
      <c r="F12" s="5" t="s">
        <v>4</v>
      </c>
      <c r="G12" s="3"/>
      <c r="H12" s="5" t="s">
        <v>5</v>
      </c>
      <c r="I12" s="3"/>
      <c r="J12" s="6" t="s">
        <v>6</v>
      </c>
      <c r="K12" s="7" t="s">
        <v>7</v>
      </c>
    </row>
    <row r="13">
      <c r="A13" s="9"/>
      <c r="B13" s="9"/>
      <c r="C13" s="10"/>
      <c r="D13" s="9"/>
      <c r="E13" s="10"/>
      <c r="F13" s="9"/>
      <c r="G13" s="10"/>
      <c r="H13" s="9"/>
      <c r="I13" s="10"/>
      <c r="J13" s="11"/>
      <c r="K13" s="12"/>
    </row>
    <row r="14">
      <c r="A14" s="13"/>
      <c r="B14" s="13"/>
      <c r="C14" s="14"/>
      <c r="D14" s="13"/>
      <c r="E14" s="14"/>
      <c r="F14" s="13"/>
      <c r="G14" s="14"/>
      <c r="H14" s="13"/>
      <c r="I14" s="14"/>
      <c r="J14" s="15"/>
      <c r="K14" s="16"/>
    </row>
    <row r="15">
      <c r="A15" s="17" t="s">
        <v>8</v>
      </c>
      <c r="B15" s="18" t="s">
        <v>9</v>
      </c>
      <c r="C15" s="19">
        <v>15.0</v>
      </c>
      <c r="D15" s="18" t="s">
        <v>9</v>
      </c>
      <c r="E15" s="19">
        <v>20.0</v>
      </c>
      <c r="F15" s="18" t="s">
        <v>9</v>
      </c>
      <c r="G15" s="20">
        <v>15.0</v>
      </c>
      <c r="H15" s="18" t="s">
        <v>9</v>
      </c>
      <c r="I15" s="20">
        <v>15.0</v>
      </c>
      <c r="J15" s="21"/>
      <c r="K15" s="22"/>
    </row>
    <row r="16">
      <c r="A16" s="77" t="s">
        <v>128</v>
      </c>
      <c r="B16" s="31">
        <v>5.0</v>
      </c>
      <c r="C16" s="32">
        <f>(C15*75)/100</f>
        <v>11.25</v>
      </c>
      <c r="D16" s="80">
        <v>4.0</v>
      </c>
      <c r="E16" s="76">
        <f>(E15*79)/100</f>
        <v>15.8</v>
      </c>
      <c r="F16" s="52">
        <v>4.0</v>
      </c>
      <c r="G16" s="34">
        <v>11.85</v>
      </c>
      <c r="H16" s="31">
        <v>4.0</v>
      </c>
      <c r="I16" s="33">
        <v>11.85</v>
      </c>
      <c r="J16" s="54">
        <f>E16+G16+I16</f>
        <v>39.5</v>
      </c>
      <c r="K16" s="35">
        <v>1.0</v>
      </c>
    </row>
    <row r="17">
      <c r="A17" s="77" t="s">
        <v>129</v>
      </c>
      <c r="B17" s="55">
        <v>13.0</v>
      </c>
      <c r="C17" s="34">
        <f>(C15*49)/100</f>
        <v>7.35</v>
      </c>
      <c r="D17" s="80">
        <v>2.0</v>
      </c>
      <c r="E17" s="76">
        <f>(E15*90)/100</f>
        <v>18</v>
      </c>
      <c r="F17" s="52">
        <v>15.0</v>
      </c>
      <c r="G17" s="38">
        <v>6.45</v>
      </c>
      <c r="H17" s="31">
        <v>2.0</v>
      </c>
      <c r="I17" s="81">
        <v>13.5</v>
      </c>
      <c r="J17" s="54">
        <f>C17+E17+I17</f>
        <v>38.85</v>
      </c>
      <c r="K17" s="35">
        <v>2.0</v>
      </c>
    </row>
    <row r="18">
      <c r="A18" s="77" t="s">
        <v>130</v>
      </c>
      <c r="B18" s="31">
        <v>6.0</v>
      </c>
      <c r="C18" s="25">
        <f>(C15*71)/100</f>
        <v>10.65</v>
      </c>
      <c r="D18" s="80">
        <v>7.0</v>
      </c>
      <c r="E18" s="76">
        <f>(E15*67)/100</f>
        <v>13.4</v>
      </c>
      <c r="F18" s="52">
        <v>5.0</v>
      </c>
      <c r="G18" s="34">
        <v>11.25</v>
      </c>
      <c r="H18" s="31">
        <v>6.0</v>
      </c>
      <c r="I18" s="82">
        <v>10.65</v>
      </c>
      <c r="J18" s="54">
        <f>C18+E18+G18</f>
        <v>35.3</v>
      </c>
      <c r="K18" s="35">
        <v>3.0</v>
      </c>
    </row>
    <row r="19">
      <c r="A19" s="77" t="s">
        <v>131</v>
      </c>
      <c r="B19" s="31"/>
      <c r="C19" s="32"/>
      <c r="D19" s="78">
        <v>1.0</v>
      </c>
      <c r="E19" s="93">
        <v>20.0</v>
      </c>
      <c r="F19" s="52">
        <v>1.0</v>
      </c>
      <c r="G19" s="38">
        <v>15.0</v>
      </c>
      <c r="H19" s="36"/>
      <c r="I19" s="35"/>
      <c r="J19" s="54">
        <f t="shared" ref="J19:J21" si="2">C19+E19+G19+I19</f>
        <v>35</v>
      </c>
      <c r="K19" s="35">
        <v>4.0</v>
      </c>
    </row>
    <row r="20">
      <c r="A20" s="77" t="s">
        <v>132</v>
      </c>
      <c r="B20" s="55">
        <v>10.0</v>
      </c>
      <c r="C20" s="34">
        <f>(C15*58)/100</f>
        <v>8.7</v>
      </c>
      <c r="D20" s="54"/>
      <c r="E20" s="27"/>
      <c r="F20" s="52">
        <v>3.0</v>
      </c>
      <c r="G20" s="34">
        <v>12.6</v>
      </c>
      <c r="H20" s="31">
        <v>7.0</v>
      </c>
      <c r="I20" s="81">
        <v>10.05</v>
      </c>
      <c r="J20" s="54">
        <f t="shared" si="2"/>
        <v>31.35</v>
      </c>
      <c r="K20" s="35">
        <v>5.0</v>
      </c>
    </row>
    <row r="21">
      <c r="A21" s="77" t="s">
        <v>133</v>
      </c>
      <c r="B21" s="31"/>
      <c r="C21" s="38"/>
      <c r="D21" s="80">
        <v>6.0</v>
      </c>
      <c r="E21" s="76">
        <f>(E15*71)/100</f>
        <v>14.2</v>
      </c>
      <c r="F21" s="52">
        <v>13.0</v>
      </c>
      <c r="G21" s="34">
        <v>7.35</v>
      </c>
      <c r="H21" s="31">
        <v>8.0</v>
      </c>
      <c r="I21" s="81">
        <v>9.6</v>
      </c>
      <c r="J21" s="54">
        <f t="shared" si="2"/>
        <v>31.15</v>
      </c>
      <c r="K21" s="35">
        <v>6.0</v>
      </c>
    </row>
    <row r="22">
      <c r="A22" s="77" t="s">
        <v>134</v>
      </c>
      <c r="B22" s="55">
        <v>19.0</v>
      </c>
      <c r="C22" s="27">
        <f>(C15*31)/100</f>
        <v>4.65</v>
      </c>
      <c r="D22" s="80">
        <v>9.0</v>
      </c>
      <c r="E22" s="76">
        <f>(E15*61)/100</f>
        <v>12.2</v>
      </c>
      <c r="F22" s="52">
        <v>12.0</v>
      </c>
      <c r="G22" s="34">
        <v>7.8</v>
      </c>
      <c r="H22" s="31">
        <v>9.0</v>
      </c>
      <c r="I22" s="81">
        <v>9.15</v>
      </c>
      <c r="J22" s="54">
        <f>E22+G22+I22</f>
        <v>29.15</v>
      </c>
      <c r="K22" s="35">
        <v>7.0</v>
      </c>
    </row>
    <row r="23">
      <c r="A23" s="77" t="s">
        <v>135</v>
      </c>
      <c r="B23" s="55">
        <v>9.0</v>
      </c>
      <c r="C23" s="26">
        <f>(C15*61)/100</f>
        <v>9.15</v>
      </c>
      <c r="D23" s="80">
        <v>10.0</v>
      </c>
      <c r="E23" s="76">
        <f>(E15*58)/100</f>
        <v>11.6</v>
      </c>
      <c r="F23" s="52">
        <v>11.0</v>
      </c>
      <c r="G23" s="34">
        <v>8.25</v>
      </c>
      <c r="H23" s="31">
        <v>14.0</v>
      </c>
      <c r="I23" s="82">
        <v>6.9</v>
      </c>
      <c r="J23" s="54">
        <f>C23+E23+G23</f>
        <v>29</v>
      </c>
      <c r="K23" s="35">
        <v>8.0</v>
      </c>
    </row>
    <row r="24">
      <c r="A24" s="77" t="s">
        <v>136</v>
      </c>
      <c r="B24" s="31">
        <v>15.0</v>
      </c>
      <c r="C24" s="38">
        <f>(C15*43)/100</f>
        <v>6.45</v>
      </c>
      <c r="D24" s="80">
        <v>11.0</v>
      </c>
      <c r="E24" s="76">
        <f>(E15*55)/100</f>
        <v>11</v>
      </c>
      <c r="F24" s="52">
        <v>10.0</v>
      </c>
      <c r="G24" s="34">
        <v>8.7</v>
      </c>
      <c r="H24" s="31">
        <v>10.0</v>
      </c>
      <c r="I24" s="81">
        <v>8.7</v>
      </c>
      <c r="J24" s="54">
        <f>E24+G24+I24</f>
        <v>28.4</v>
      </c>
      <c r="K24" s="35">
        <v>9.0</v>
      </c>
    </row>
    <row r="25">
      <c r="A25" s="77" t="s">
        <v>137</v>
      </c>
      <c r="B25" s="31">
        <v>3.0</v>
      </c>
      <c r="C25" s="32">
        <f>(C15*84)/100</f>
        <v>12.6</v>
      </c>
      <c r="D25" s="68"/>
      <c r="E25" s="38"/>
      <c r="F25" s="68"/>
      <c r="G25" s="38"/>
      <c r="H25" s="31">
        <v>1.0</v>
      </c>
      <c r="I25" s="94">
        <v>15.0</v>
      </c>
      <c r="J25" s="54">
        <f t="shared" ref="J25:J29" si="3">C25+E25+G25+I25</f>
        <v>27.6</v>
      </c>
      <c r="K25" s="35">
        <v>10.0</v>
      </c>
    </row>
    <row r="26">
      <c r="A26" s="77" t="s">
        <v>138</v>
      </c>
      <c r="B26" s="31">
        <v>14.0</v>
      </c>
      <c r="C26" s="34">
        <f>(C15*46)/100</f>
        <v>6.9</v>
      </c>
      <c r="D26" s="68"/>
      <c r="E26" s="38"/>
      <c r="F26" s="52">
        <v>9.0</v>
      </c>
      <c r="G26" s="34">
        <v>9.15</v>
      </c>
      <c r="H26" s="31">
        <v>5.0</v>
      </c>
      <c r="I26" s="81">
        <v>11.25</v>
      </c>
      <c r="J26" s="54">
        <f t="shared" si="3"/>
        <v>27.3</v>
      </c>
      <c r="K26" s="35">
        <v>11.0</v>
      </c>
    </row>
    <row r="27">
      <c r="A27" s="77" t="s">
        <v>139</v>
      </c>
      <c r="B27" s="55">
        <v>7.0</v>
      </c>
      <c r="C27" s="32">
        <f>(C15*67)/100</f>
        <v>10.05</v>
      </c>
      <c r="D27" s="54"/>
      <c r="E27" s="27"/>
      <c r="F27" s="24">
        <v>2.0</v>
      </c>
      <c r="G27" s="38">
        <v>13.5</v>
      </c>
      <c r="H27" s="36"/>
      <c r="I27" s="37"/>
      <c r="J27" s="54">
        <f t="shared" si="3"/>
        <v>23.55</v>
      </c>
      <c r="K27" s="35">
        <v>12.0</v>
      </c>
    </row>
    <row r="28">
      <c r="A28" s="77" t="s">
        <v>140</v>
      </c>
      <c r="B28" s="31">
        <v>17.0</v>
      </c>
      <c r="C28" s="34">
        <f>(C15*37)/100</f>
        <v>5.55</v>
      </c>
      <c r="D28" s="68"/>
      <c r="E28" s="38"/>
      <c r="F28" s="52">
        <v>7.0</v>
      </c>
      <c r="G28" s="34">
        <v>10.05</v>
      </c>
      <c r="H28" s="31">
        <v>12.0</v>
      </c>
      <c r="I28" s="81">
        <v>7.8</v>
      </c>
      <c r="J28" s="54">
        <f t="shared" si="3"/>
        <v>23.4</v>
      </c>
      <c r="K28" s="35">
        <v>13.0</v>
      </c>
    </row>
    <row r="29">
      <c r="A29" s="77" t="s">
        <v>141</v>
      </c>
      <c r="B29" s="31">
        <v>12.0</v>
      </c>
      <c r="C29" s="38">
        <f>(C15*52)/100</f>
        <v>7.8</v>
      </c>
      <c r="D29" s="80">
        <v>5.0</v>
      </c>
      <c r="E29" s="71">
        <f>(E15*75)/100</f>
        <v>15</v>
      </c>
      <c r="F29" s="68"/>
      <c r="G29" s="38"/>
      <c r="H29" s="36"/>
      <c r="I29" s="37"/>
      <c r="J29" s="54">
        <f t="shared" si="3"/>
        <v>22.8</v>
      </c>
      <c r="K29" s="35">
        <v>14.0</v>
      </c>
    </row>
    <row r="30">
      <c r="A30" s="77" t="s">
        <v>142</v>
      </c>
      <c r="B30" s="55">
        <v>16.0</v>
      </c>
      <c r="C30" s="26">
        <f>(C15*40)/100</f>
        <v>6</v>
      </c>
      <c r="D30" s="80">
        <v>16.0</v>
      </c>
      <c r="E30" s="95">
        <f>(E15*40)/100</f>
        <v>8</v>
      </c>
      <c r="F30" s="52">
        <v>16.0</v>
      </c>
      <c r="G30" s="34">
        <v>6.0</v>
      </c>
      <c r="H30" s="31">
        <v>16.0</v>
      </c>
      <c r="I30" s="82">
        <v>6.0</v>
      </c>
      <c r="J30" s="54">
        <f>C30+E30+G30</f>
        <v>20</v>
      </c>
      <c r="K30" s="35">
        <v>15.0</v>
      </c>
    </row>
    <row r="31">
      <c r="A31" s="77" t="s">
        <v>143</v>
      </c>
      <c r="B31" s="31">
        <v>11.0</v>
      </c>
      <c r="C31" s="38">
        <f>(C15*55)/100</f>
        <v>8.25</v>
      </c>
      <c r="D31" s="54"/>
      <c r="E31" s="27"/>
      <c r="F31" s="52">
        <v>8.0</v>
      </c>
      <c r="G31" s="38">
        <v>9.6</v>
      </c>
      <c r="H31" s="36"/>
      <c r="I31" s="37"/>
      <c r="J31" s="54">
        <f t="shared" ref="J31:J48" si="4">C31+E31+G31+I31</f>
        <v>17.85</v>
      </c>
      <c r="K31" s="35">
        <v>16.0</v>
      </c>
    </row>
    <row r="32">
      <c r="A32" s="77" t="s">
        <v>144</v>
      </c>
      <c r="B32" s="55"/>
      <c r="C32" s="96"/>
      <c r="D32" s="80">
        <v>3.0</v>
      </c>
      <c r="E32" s="71">
        <f>(E15*84)/100</f>
        <v>16.8</v>
      </c>
      <c r="F32" s="36"/>
      <c r="G32" s="38"/>
      <c r="H32" s="52"/>
      <c r="I32" s="38"/>
      <c r="J32" s="54">
        <f t="shared" si="4"/>
        <v>16.8</v>
      </c>
      <c r="K32" s="35">
        <v>17.0</v>
      </c>
    </row>
    <row r="33">
      <c r="A33" s="77" t="s">
        <v>145</v>
      </c>
      <c r="B33" s="55">
        <v>1.0</v>
      </c>
      <c r="C33" s="69">
        <v>15.0</v>
      </c>
      <c r="D33" s="63"/>
      <c r="E33" s="27"/>
      <c r="F33" s="63"/>
      <c r="G33" s="27"/>
      <c r="H33" s="24"/>
      <c r="I33" s="27"/>
      <c r="J33" s="54">
        <f t="shared" si="4"/>
        <v>15</v>
      </c>
      <c r="K33" s="35">
        <v>18.0</v>
      </c>
    </row>
    <row r="34">
      <c r="A34" s="77" t="s">
        <v>146</v>
      </c>
      <c r="B34" s="31">
        <v>2.0</v>
      </c>
      <c r="C34" s="32">
        <f>(C15*90)/100</f>
        <v>13.5</v>
      </c>
      <c r="D34" s="54"/>
      <c r="E34" s="27"/>
      <c r="F34" s="68"/>
      <c r="G34" s="38"/>
      <c r="H34" s="36"/>
      <c r="I34" s="37"/>
      <c r="J34" s="54">
        <f t="shared" si="4"/>
        <v>13.5</v>
      </c>
      <c r="K34" s="35">
        <v>19.0</v>
      </c>
    </row>
    <row r="35">
      <c r="A35" s="77" t="s">
        <v>147</v>
      </c>
      <c r="B35" s="55">
        <v>22.0</v>
      </c>
      <c r="C35" s="38">
        <f>(C15*24)/100</f>
        <v>3.6</v>
      </c>
      <c r="D35" s="80">
        <v>13.0</v>
      </c>
      <c r="E35" s="71">
        <f>(E15*49)/100</f>
        <v>9.8</v>
      </c>
      <c r="F35" s="68"/>
      <c r="G35" s="38"/>
      <c r="H35" s="36"/>
      <c r="I35" s="37"/>
      <c r="J35" s="54">
        <f t="shared" si="4"/>
        <v>13.4</v>
      </c>
      <c r="K35" s="35">
        <v>20.0</v>
      </c>
    </row>
    <row r="36">
      <c r="A36" s="77" t="s">
        <v>148</v>
      </c>
      <c r="B36" s="31">
        <v>20.0</v>
      </c>
      <c r="C36" s="38">
        <f>(C15*28)/100</f>
        <v>4.2</v>
      </c>
      <c r="D36" s="80">
        <v>14.0</v>
      </c>
      <c r="E36" s="71">
        <f>(E15*46)/100</f>
        <v>9.2</v>
      </c>
      <c r="F36" s="68"/>
      <c r="G36" s="38"/>
      <c r="H36" s="36"/>
      <c r="I36" s="37"/>
      <c r="J36" s="54">
        <f t="shared" si="4"/>
        <v>13.4</v>
      </c>
      <c r="K36" s="35">
        <v>20.0</v>
      </c>
    </row>
    <row r="37">
      <c r="A37" s="77" t="s">
        <v>149</v>
      </c>
      <c r="B37" s="31" t="s">
        <v>40</v>
      </c>
      <c r="C37" s="27">
        <v>0.0</v>
      </c>
      <c r="D37" s="80">
        <v>8.0</v>
      </c>
      <c r="E37" s="71">
        <f>(E15*64)/100</f>
        <v>12.8</v>
      </c>
      <c r="F37" s="68"/>
      <c r="G37" s="38"/>
      <c r="H37" s="36"/>
      <c r="I37" s="37"/>
      <c r="J37" s="54">
        <f t="shared" si="4"/>
        <v>12.8</v>
      </c>
      <c r="K37" s="35">
        <v>21.0</v>
      </c>
    </row>
    <row r="38">
      <c r="A38" s="77" t="s">
        <v>150</v>
      </c>
      <c r="B38" s="31"/>
      <c r="C38" s="32"/>
      <c r="D38" s="97"/>
      <c r="E38" s="98"/>
      <c r="F38" s="68"/>
      <c r="G38" s="38"/>
      <c r="H38" s="31">
        <v>3.0</v>
      </c>
      <c r="I38" s="82">
        <v>12.6</v>
      </c>
      <c r="J38" s="54">
        <f t="shared" si="4"/>
        <v>12.6</v>
      </c>
      <c r="K38" s="35">
        <v>22.0</v>
      </c>
    </row>
    <row r="39">
      <c r="A39" s="77" t="s">
        <v>151</v>
      </c>
      <c r="B39" s="31">
        <v>18.0</v>
      </c>
      <c r="C39" s="27">
        <f>(C15*34)/100</f>
        <v>5.1</v>
      </c>
      <c r="D39" s="68"/>
      <c r="E39" s="38"/>
      <c r="F39" s="52">
        <v>14.0</v>
      </c>
      <c r="G39" s="38">
        <v>6.9</v>
      </c>
      <c r="H39" s="36"/>
      <c r="I39" s="37"/>
      <c r="J39" s="54">
        <f t="shared" si="4"/>
        <v>12</v>
      </c>
      <c r="K39" s="35">
        <v>23.0</v>
      </c>
    </row>
    <row r="40">
      <c r="A40" s="77" t="s">
        <v>152</v>
      </c>
      <c r="B40" s="55">
        <v>4.0</v>
      </c>
      <c r="C40" s="32">
        <f>(C15*79)/100</f>
        <v>11.85</v>
      </c>
      <c r="D40" s="54"/>
      <c r="E40" s="27"/>
      <c r="F40" s="68"/>
      <c r="G40" s="38"/>
      <c r="H40" s="36"/>
      <c r="I40" s="37"/>
      <c r="J40" s="54">
        <f t="shared" si="4"/>
        <v>11.85</v>
      </c>
      <c r="K40" s="35">
        <v>24.0</v>
      </c>
    </row>
    <row r="41">
      <c r="A41" s="23" t="s">
        <v>153</v>
      </c>
      <c r="B41" s="63"/>
      <c r="C41" s="27"/>
      <c r="D41" s="54"/>
      <c r="E41" s="27"/>
      <c r="F41" s="24">
        <v>6.0</v>
      </c>
      <c r="G41" s="27">
        <v>10.65</v>
      </c>
      <c r="H41" s="63"/>
      <c r="I41" s="64"/>
      <c r="J41" s="54">
        <f t="shared" si="4"/>
        <v>10.65</v>
      </c>
      <c r="K41" s="35">
        <v>25.0</v>
      </c>
    </row>
    <row r="42">
      <c r="A42" s="77" t="s">
        <v>154</v>
      </c>
      <c r="B42" s="31"/>
      <c r="C42" s="69"/>
      <c r="D42" s="80">
        <v>12.0</v>
      </c>
      <c r="E42" s="71">
        <f>(E15*52)/100</f>
        <v>10.4</v>
      </c>
      <c r="F42" s="36"/>
      <c r="G42" s="38"/>
      <c r="H42" s="52"/>
      <c r="I42" s="38"/>
      <c r="J42" s="54">
        <f t="shared" si="4"/>
        <v>10.4</v>
      </c>
      <c r="K42" s="35">
        <v>26.0</v>
      </c>
    </row>
    <row r="43">
      <c r="A43" s="77" t="s">
        <v>155</v>
      </c>
      <c r="B43" s="31">
        <v>8.0</v>
      </c>
      <c r="C43" s="71">
        <f>(C15*64)/100</f>
        <v>9.6</v>
      </c>
      <c r="D43" s="54"/>
      <c r="E43" s="27"/>
      <c r="F43" s="68"/>
      <c r="G43" s="38"/>
      <c r="H43" s="36"/>
      <c r="I43" s="37"/>
      <c r="J43" s="54">
        <f t="shared" si="4"/>
        <v>9.6</v>
      </c>
      <c r="K43" s="35">
        <v>27.0</v>
      </c>
    </row>
    <row r="44">
      <c r="A44" s="77" t="s">
        <v>156</v>
      </c>
      <c r="B44" s="31"/>
      <c r="C44" s="38"/>
      <c r="D44" s="80">
        <v>15.0</v>
      </c>
      <c r="E44" s="71">
        <f>(E15*43)/100</f>
        <v>8.6</v>
      </c>
      <c r="F44" s="68"/>
      <c r="G44" s="38"/>
      <c r="H44" s="36"/>
      <c r="I44" s="37"/>
      <c r="J44" s="54">
        <f t="shared" si="4"/>
        <v>8.6</v>
      </c>
      <c r="K44" s="35">
        <v>28.0</v>
      </c>
    </row>
    <row r="45">
      <c r="A45" s="77" t="s">
        <v>157</v>
      </c>
      <c r="B45" s="31"/>
      <c r="C45" s="71"/>
      <c r="D45" s="61"/>
      <c r="E45" s="99"/>
      <c r="F45" s="68"/>
      <c r="G45" s="38"/>
      <c r="H45" s="31">
        <v>11.0</v>
      </c>
      <c r="I45" s="82">
        <v>8.25</v>
      </c>
      <c r="J45" s="54">
        <f t="shared" si="4"/>
        <v>8.25</v>
      </c>
      <c r="K45" s="35">
        <v>29.0</v>
      </c>
    </row>
    <row r="46">
      <c r="A46" s="77" t="s">
        <v>158</v>
      </c>
      <c r="B46" s="31"/>
      <c r="C46" s="38"/>
      <c r="D46" s="61"/>
      <c r="E46" s="99"/>
      <c r="F46" s="68"/>
      <c r="G46" s="38"/>
      <c r="H46" s="31">
        <v>13.0</v>
      </c>
      <c r="I46" s="82">
        <v>7.35</v>
      </c>
      <c r="J46" s="54">
        <f t="shared" si="4"/>
        <v>7.35</v>
      </c>
      <c r="K46" s="35">
        <v>30.0</v>
      </c>
    </row>
    <row r="47">
      <c r="A47" s="77" t="s">
        <v>159</v>
      </c>
      <c r="B47" s="31"/>
      <c r="C47" s="38"/>
      <c r="D47" s="61"/>
      <c r="E47" s="99"/>
      <c r="F47" s="68"/>
      <c r="G47" s="38"/>
      <c r="H47" s="31">
        <v>15.0</v>
      </c>
      <c r="I47" s="82">
        <v>6.45</v>
      </c>
      <c r="J47" s="54">
        <f t="shared" si="4"/>
        <v>6.45</v>
      </c>
      <c r="K47" s="35">
        <v>31.0</v>
      </c>
    </row>
    <row r="48">
      <c r="A48" s="77" t="s">
        <v>160</v>
      </c>
      <c r="B48" s="55">
        <v>21.0</v>
      </c>
      <c r="C48" s="27">
        <f>(C15*26)/100</f>
        <v>3.9</v>
      </c>
      <c r="D48" s="54"/>
      <c r="E48" s="27"/>
      <c r="F48" s="54"/>
      <c r="G48" s="27"/>
      <c r="H48" s="63"/>
      <c r="I48" s="64"/>
      <c r="J48" s="54">
        <f t="shared" si="4"/>
        <v>3.9</v>
      </c>
      <c r="K48" s="35">
        <v>32.0</v>
      </c>
    </row>
    <row r="50">
      <c r="A50" s="72" t="s">
        <v>45</v>
      </c>
    </row>
  </sheetData>
  <mergeCells count="16">
    <mergeCell ref="A1:K1"/>
    <mergeCell ref="A2:A4"/>
    <mergeCell ref="B2:C4"/>
    <mergeCell ref="D2:E4"/>
    <mergeCell ref="F2:G4"/>
    <mergeCell ref="J2:J4"/>
    <mergeCell ref="K2:K4"/>
    <mergeCell ref="J12:J14"/>
    <mergeCell ref="K12:K14"/>
    <mergeCell ref="H2:I4"/>
    <mergeCell ref="A11:K11"/>
    <mergeCell ref="A12:A14"/>
    <mergeCell ref="B12:C14"/>
    <mergeCell ref="D12:E14"/>
    <mergeCell ref="F12:G14"/>
    <mergeCell ref="H12:I14"/>
  </mergeCells>
  <drawing r:id="rId1"/>
</worksheet>
</file>